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921" activeTab="3"/>
  </bookViews>
  <sheets>
    <sheet name="24一般公共预算收入执行" sheetId="1" r:id="rId1"/>
    <sheet name="24一般公共预算支出执行" sheetId="2" r:id="rId2"/>
    <sheet name="24一般公共预算平衡" sheetId="17" r:id="rId3"/>
    <sheet name="24基金收入执行" sheetId="3" r:id="rId4"/>
    <sheet name="24基金支出执行" sheetId="4" r:id="rId5"/>
    <sheet name="24国资收入执行" sheetId="25" r:id="rId6"/>
    <sheet name="24国资支出执行 " sheetId="34" r:id="rId7"/>
    <sheet name="24社保基金执行" sheetId="13" state="hidden" r:id="rId8"/>
    <sheet name="25一般公共预算收入预算" sheetId="6" r:id="rId9"/>
    <sheet name="25一般公共预算支出执行" sheetId="7" r:id="rId10"/>
    <sheet name="25一般公共预算支出执行 (本级)" sheetId="38" r:id="rId11"/>
    <sheet name="25一般公共预算平衡" sheetId="8" r:id="rId12"/>
    <sheet name="25一般支预明细 " sheetId="36" r:id="rId13"/>
    <sheet name="25一般支预明细  (2)" sheetId="39" state="hidden" r:id="rId14"/>
    <sheet name="25一般公共预算基本支出" sheetId="28" r:id="rId15"/>
    <sheet name="25一般公共预算转移支付" sheetId="40" r:id="rId16"/>
    <sheet name="25基金收入预算" sheetId="9" r:id="rId17"/>
    <sheet name="25基金支出预算" sheetId="16" r:id="rId18"/>
    <sheet name="25基金支出预算 (本级)" sheetId="41" r:id="rId19"/>
    <sheet name="25基支预-明细" sheetId="27" r:id="rId20"/>
    <sheet name="25基金转移支付" sheetId="42" r:id="rId21"/>
    <sheet name="25国资收入预算 " sheetId="43" r:id="rId22"/>
    <sheet name="25国资支出预算" sheetId="22" r:id="rId23"/>
    <sheet name="25国资支出预算 (本级)" sheetId="44" r:id="rId24"/>
    <sheet name="25国资转移支付" sheetId="45" r:id="rId25"/>
    <sheet name="25一般债务" sheetId="30" r:id="rId26"/>
    <sheet name="25专项债务" sheetId="31" r:id="rId27"/>
    <sheet name="25三公" sheetId="29" r:id="rId28"/>
    <sheet name="25部门预算简表 " sheetId="33" state="hidden" r:id="rId29"/>
    <sheet name="25重点项目" sheetId="32" state="hidden" r:id="rId30"/>
    <sheet name="2023-2024一般公共预算支出明细" sheetId="37" state="hidden" r:id="rId31"/>
  </sheets>
  <externalReferences>
    <externalReference r:id="rId32"/>
    <externalReference r:id="rId33"/>
    <externalReference r:id="rId34"/>
  </externalReferences>
  <definedNames>
    <definedName name="_" localSheetId="2">#REF!</definedName>
    <definedName name="_" localSheetId="5">#REF!</definedName>
    <definedName name="_" localSheetId="7">#REF!</definedName>
    <definedName name="_" localSheetId="17">#REF!</definedName>
    <definedName name="_">#REF!</definedName>
    <definedName name="_6_其他" localSheetId="2">#REF!</definedName>
    <definedName name="_6_其他" localSheetId="5">#REF!</definedName>
    <definedName name="_6_其他" localSheetId="7">#REF!</definedName>
    <definedName name="_6_其他" localSheetId="17">#REF!</definedName>
    <definedName name="_6_其他" localSheetId="11">#REF!</definedName>
    <definedName name="_6_其他">#REF!</definedName>
    <definedName name="_Order1" hidden="1">255</definedName>
    <definedName name="_Order2" hidden="1">255</definedName>
    <definedName name="BM8_SelectZBM.BM8_ZBMChangeKMM" localSheetId="5">[1]!BM8_SelectZBM.BM8_ZBMChangeKMM</definedName>
    <definedName name="BM8_SelectZBM.BM8_ZBMChangeKMM">[1]!BM8_SelectZBM.BM8_ZBMChangeKMM</definedName>
    <definedName name="BM8_SelectZBM.BM8_ZBMminusOption" localSheetId="5">[1]!BM8_SelectZBM.BM8_ZBMminusOption</definedName>
    <definedName name="BM8_SelectZBM.BM8_ZBMminusOption">[1]!BM8_SelectZBM.BM8_ZBMminusOption</definedName>
    <definedName name="BM8_SelectZBM.BM8_ZBMSumOption" localSheetId="5">[1]!BM8_SelectZBM.BM8_ZBMSumOption</definedName>
    <definedName name="BM8_SelectZBM.BM8_ZBMSumOption">[1]!BM8_SelectZBM.BM8_ZBMSumOption</definedName>
    <definedName name="d" localSheetId="2">#REF!</definedName>
    <definedName name="d" localSheetId="5">#REF!</definedName>
    <definedName name="d" localSheetId="7">#REF!</definedName>
    <definedName name="d" localSheetId="17">#REF!</definedName>
    <definedName name="d" localSheetId="11">#REF!</definedName>
    <definedName name="d">#REF!</definedName>
    <definedName name="Database" localSheetId="2" hidden="1">#REF!</definedName>
    <definedName name="Database" localSheetId="0" hidden="1">#REF!</definedName>
    <definedName name="Database" localSheetId="5" hidden="1">#REF!</definedName>
    <definedName name="Database" localSheetId="7" hidden="1">#REF!</definedName>
    <definedName name="Database" localSheetId="17" hidden="1">#REF!</definedName>
    <definedName name="Database" localSheetId="8" hidden="1">#REF!</definedName>
    <definedName name="Database" localSheetId="9" hidden="1">#REF!</definedName>
    <definedName name="Database" hidden="1">#REF!</definedName>
    <definedName name="jhvgh" localSheetId="2">#REF!</definedName>
    <definedName name="jhvgh" localSheetId="5">#REF!</definedName>
    <definedName name="jhvgh" localSheetId="7">#REF!</definedName>
    <definedName name="jhvgh" localSheetId="17">#REF!</definedName>
    <definedName name="jhvgh" localSheetId="11">#REF!</definedName>
    <definedName name="jhvgh">#REF!</definedName>
    <definedName name="_xlnm.Print_Area" localSheetId="3">'24基金收入执行'!$A$1:$E$24</definedName>
    <definedName name="_xlnm.Print_Area" localSheetId="4">'24基金支出执行'!$A$1:$D$28</definedName>
    <definedName name="_xlnm.Print_Area" localSheetId="2">'24一般公共预算平衡'!$A$1:$D$25</definedName>
    <definedName name="_xlnm.Print_Area" localSheetId="0">'24一般公共预算收入执行'!$A$1:$E$55</definedName>
    <definedName name="_xlnm.Print_Area" localSheetId="1">'24一般公共预算支出执行'!$A$1:$E$31</definedName>
    <definedName name="_xlnm.Print_Area" localSheetId="7">'24社保基金执行'!$A$1:$D$24</definedName>
    <definedName name="_xlnm.Print_Area" localSheetId="16">'25基金收入预算'!$A$1:$D$24</definedName>
    <definedName name="_xlnm.Print_Area" localSheetId="17">'25基金支出预算'!$A$1:$D$28</definedName>
    <definedName name="_xlnm.Print_Area" localSheetId="11">'25一般公共预算平衡'!$A$1:$D$28</definedName>
    <definedName name="_xlnm.Print_Area" localSheetId="8">'25一般公共预算收入预算'!$A$1:$D$61</definedName>
    <definedName name="_xlnm.Print_Area" localSheetId="9">'25一般公共预算支出执行'!$A$1:$D$31</definedName>
    <definedName name="_xlnm.Print_Area" localSheetId="22">'25国资支出预算'!$A$1:$D$24</definedName>
    <definedName name="_xlnm.Print_Area" hidden="1">#N/A</definedName>
    <definedName name="_xlnm.Print_Titles" localSheetId="4">'24基金支出执行'!$1:$3</definedName>
    <definedName name="_xlnm.Print_Titles" localSheetId="0">'24一般公共预算收入执行'!$A:$A,'24一般公共预算收入执行'!$1:$3</definedName>
    <definedName name="_xlnm.Print_Titles" localSheetId="9">'25一般公共预算支出执行'!$A:$A,'25一般公共预算支出执行'!$1:$3</definedName>
    <definedName name="_xlnm.Print_Titles" hidden="1">#N/A</definedName>
    <definedName name="QUERY2" localSheetId="2">#REF!</definedName>
    <definedName name="QUERY2" localSheetId="5">#REF!</definedName>
    <definedName name="QUERY2" localSheetId="7">#REF!</definedName>
    <definedName name="QUERY2" localSheetId="17">#REF!</definedName>
    <definedName name="QUERY2">#REF!</definedName>
    <definedName name="本级支执222" localSheetId="2">#REF!</definedName>
    <definedName name="本级支执222" localSheetId="5">#REF!</definedName>
    <definedName name="本级支执222" localSheetId="7">#REF!</definedName>
    <definedName name="本级支执222" localSheetId="17">#REF!</definedName>
    <definedName name="本级支执222">#REF!</definedName>
    <definedName name="陈伟" localSheetId="5">#REF!</definedName>
    <definedName name="陈伟">#REF!</definedName>
    <definedName name="大通湖支出" localSheetId="2">#REF!</definedName>
    <definedName name="大通湖支出" localSheetId="5">#REF!</definedName>
    <definedName name="大通湖支出" localSheetId="7">#REF!</definedName>
    <definedName name="大通湖支出" localSheetId="17">#REF!</definedName>
    <definedName name="大通湖支出">#REF!</definedName>
    <definedName name="地区名称" localSheetId="2">#REF!</definedName>
    <definedName name="地区名称" localSheetId="5">#REF!</definedName>
    <definedName name="地区名称" localSheetId="7">#REF!</definedName>
    <definedName name="地区名称" localSheetId="17">#REF!</definedName>
    <definedName name="地区名称">#REF!</definedName>
    <definedName name="工" localSheetId="2">#REF!</definedName>
    <definedName name="工" localSheetId="5">#REF!</definedName>
    <definedName name="工" localSheetId="7">#REF!</definedName>
    <definedName name="工" localSheetId="17">#REF!</definedName>
    <definedName name="工">#REF!</definedName>
    <definedName name="购车" localSheetId="2">#REF!</definedName>
    <definedName name="购车" localSheetId="5">#REF!</definedName>
    <definedName name="购车" localSheetId="7">#REF!</definedName>
    <definedName name="购车" localSheetId="17">#REF!</definedName>
    <definedName name="购车">#REF!</definedName>
    <definedName name="胡局长汇报修改" localSheetId="5">#REF!</definedName>
    <definedName name="胡局长汇报修改">#REF!</definedName>
    <definedName name="汇率" localSheetId="2">#REF!</definedName>
    <definedName name="汇率" localSheetId="5">#REF!</definedName>
    <definedName name="汇率" localSheetId="7">#REF!</definedName>
    <definedName name="汇率" localSheetId="17">#REF!</definedName>
    <definedName name="汇率">#REF!</definedName>
    <definedName name="生产列1" localSheetId="2">#REF!</definedName>
    <definedName name="生产列1" localSheetId="5">#REF!</definedName>
    <definedName name="生产列1" localSheetId="7">#REF!</definedName>
    <definedName name="生产列1" localSheetId="17">#REF!</definedName>
    <definedName name="生产列1">#REF!</definedName>
    <definedName name="生产列11" localSheetId="2">#REF!</definedName>
    <definedName name="生产列11" localSheetId="5">#REF!</definedName>
    <definedName name="生产列11" localSheetId="7">#REF!</definedName>
    <definedName name="生产列11" localSheetId="17">#REF!</definedName>
    <definedName name="生产列11">#REF!</definedName>
    <definedName name="生产列15" localSheetId="2">#REF!</definedName>
    <definedName name="生产列15" localSheetId="5">#REF!</definedName>
    <definedName name="生产列15" localSheetId="7">#REF!</definedName>
    <definedName name="生产列15" localSheetId="17">#REF!</definedName>
    <definedName name="生产列15">#REF!</definedName>
    <definedName name="生产列16" localSheetId="2">#REF!</definedName>
    <definedName name="生产列16" localSheetId="5">#REF!</definedName>
    <definedName name="生产列16" localSheetId="7">#REF!</definedName>
    <definedName name="生产列16" localSheetId="17">#REF!</definedName>
    <definedName name="生产列16">#REF!</definedName>
    <definedName name="生产列17" localSheetId="2">#REF!</definedName>
    <definedName name="生产列17" localSheetId="5">#REF!</definedName>
    <definedName name="生产列17" localSheetId="7">#REF!</definedName>
    <definedName name="生产列17" localSheetId="17">#REF!</definedName>
    <definedName name="生产列17">#REF!</definedName>
    <definedName name="生产列19" localSheetId="2">#REF!</definedName>
    <definedName name="生产列19" localSheetId="5">#REF!</definedName>
    <definedName name="生产列19" localSheetId="7">#REF!</definedName>
    <definedName name="生产列19" localSheetId="17">#REF!</definedName>
    <definedName name="生产列19">#REF!</definedName>
    <definedName name="生产列2" localSheetId="2">#REF!</definedName>
    <definedName name="生产列2" localSheetId="5">#REF!</definedName>
    <definedName name="生产列2" localSheetId="7">#REF!</definedName>
    <definedName name="生产列2" localSheetId="17">#REF!</definedName>
    <definedName name="生产列2">#REF!</definedName>
    <definedName name="生产列20" localSheetId="2">#REF!</definedName>
    <definedName name="生产列20" localSheetId="5">#REF!</definedName>
    <definedName name="生产列20" localSheetId="7">#REF!</definedName>
    <definedName name="生产列20" localSheetId="17">#REF!</definedName>
    <definedName name="生产列20">#REF!</definedName>
    <definedName name="生产列3" localSheetId="2">#REF!</definedName>
    <definedName name="生产列3" localSheetId="5">#REF!</definedName>
    <definedName name="生产列3" localSheetId="7">#REF!</definedName>
    <definedName name="生产列3" localSheetId="17">#REF!</definedName>
    <definedName name="生产列3">#REF!</definedName>
    <definedName name="生产列4" localSheetId="2">#REF!</definedName>
    <definedName name="生产列4" localSheetId="5">#REF!</definedName>
    <definedName name="生产列4" localSheetId="7">#REF!</definedName>
    <definedName name="生产列4" localSheetId="17">#REF!</definedName>
    <definedName name="生产列4">#REF!</definedName>
    <definedName name="生产列5" localSheetId="2">#REF!</definedName>
    <definedName name="生产列5" localSheetId="5">#REF!</definedName>
    <definedName name="生产列5" localSheetId="7">#REF!</definedName>
    <definedName name="生产列5" localSheetId="17">#REF!</definedName>
    <definedName name="生产列5">#REF!</definedName>
    <definedName name="生产列6" localSheetId="2">#REF!</definedName>
    <definedName name="生产列6" localSheetId="5">#REF!</definedName>
    <definedName name="生产列6" localSheetId="7">#REF!</definedName>
    <definedName name="生产列6" localSheetId="17">#REF!</definedName>
    <definedName name="生产列6">#REF!</definedName>
    <definedName name="生产列7" localSheetId="2">#REF!</definedName>
    <definedName name="生产列7" localSheetId="5">#REF!</definedName>
    <definedName name="生产列7" localSheetId="7">#REF!</definedName>
    <definedName name="生产列7" localSheetId="17">#REF!</definedName>
    <definedName name="生产列7">#REF!</definedName>
    <definedName name="生产列8" localSheetId="2">#REF!</definedName>
    <definedName name="生产列8" localSheetId="5">#REF!</definedName>
    <definedName name="生产列8" localSheetId="7">#REF!</definedName>
    <definedName name="生产列8" localSheetId="17">#REF!</definedName>
    <definedName name="生产列8">#REF!</definedName>
    <definedName name="生产列9" localSheetId="2">#REF!</definedName>
    <definedName name="生产列9" localSheetId="5">#REF!</definedName>
    <definedName name="生产列9" localSheetId="7">#REF!</definedName>
    <definedName name="生产列9" localSheetId="17">#REF!</definedName>
    <definedName name="生产列9">#REF!</definedName>
    <definedName name="生产期" localSheetId="2">#REF!</definedName>
    <definedName name="生产期" localSheetId="5">#REF!</definedName>
    <definedName name="生产期" localSheetId="7">#REF!</definedName>
    <definedName name="生产期" localSheetId="17">#REF!</definedName>
    <definedName name="生产期">#REF!</definedName>
    <definedName name="生产期1" localSheetId="2">#REF!</definedName>
    <definedName name="生产期1" localSheetId="5">#REF!</definedName>
    <definedName name="生产期1" localSheetId="7">#REF!</definedName>
    <definedName name="生产期1" localSheetId="17">#REF!</definedName>
    <definedName name="生产期1">#REF!</definedName>
    <definedName name="生产期11" localSheetId="2">#REF!</definedName>
    <definedName name="生产期11" localSheetId="5">#REF!</definedName>
    <definedName name="生产期11" localSheetId="7">#REF!</definedName>
    <definedName name="生产期11" localSheetId="17">#REF!</definedName>
    <definedName name="生产期11">#REF!</definedName>
    <definedName name="生产期15" localSheetId="2">#REF!</definedName>
    <definedName name="生产期15" localSheetId="5">#REF!</definedName>
    <definedName name="生产期15" localSheetId="7">#REF!</definedName>
    <definedName name="生产期15" localSheetId="17">#REF!</definedName>
    <definedName name="生产期15">#REF!</definedName>
    <definedName name="生产期16" localSheetId="2">#REF!</definedName>
    <definedName name="生产期16" localSheetId="5">#REF!</definedName>
    <definedName name="生产期16" localSheetId="7">#REF!</definedName>
    <definedName name="生产期16" localSheetId="17">#REF!</definedName>
    <definedName name="生产期16">#REF!</definedName>
    <definedName name="生产期17" localSheetId="2">#REF!</definedName>
    <definedName name="生产期17" localSheetId="5">#REF!</definedName>
    <definedName name="生产期17" localSheetId="7">#REF!</definedName>
    <definedName name="生产期17" localSheetId="17">#REF!</definedName>
    <definedName name="生产期17">#REF!</definedName>
    <definedName name="生产期19" localSheetId="2">#REF!</definedName>
    <definedName name="生产期19" localSheetId="5">#REF!</definedName>
    <definedName name="生产期19" localSheetId="7">#REF!</definedName>
    <definedName name="生产期19" localSheetId="17">#REF!</definedName>
    <definedName name="生产期19">#REF!</definedName>
    <definedName name="生产期2" localSheetId="2">#REF!</definedName>
    <definedName name="生产期2" localSheetId="5">#REF!</definedName>
    <definedName name="生产期2" localSheetId="7">#REF!</definedName>
    <definedName name="生产期2" localSheetId="17">#REF!</definedName>
    <definedName name="生产期2">#REF!</definedName>
    <definedName name="生产期20" localSheetId="2">#REF!</definedName>
    <definedName name="生产期20" localSheetId="5">#REF!</definedName>
    <definedName name="生产期20" localSheetId="7">#REF!</definedName>
    <definedName name="生产期20" localSheetId="17">#REF!</definedName>
    <definedName name="生产期20">#REF!</definedName>
    <definedName name="生产期3" localSheetId="2">#REF!</definedName>
    <definedName name="生产期3" localSheetId="5">#REF!</definedName>
    <definedName name="生产期3" localSheetId="7">#REF!</definedName>
    <definedName name="生产期3" localSheetId="17">#REF!</definedName>
    <definedName name="生产期3">#REF!</definedName>
    <definedName name="生产期4" localSheetId="2">#REF!</definedName>
    <definedName name="生产期4" localSheetId="5">#REF!</definedName>
    <definedName name="生产期4" localSheetId="7">#REF!</definedName>
    <definedName name="生产期4" localSheetId="17">#REF!</definedName>
    <definedName name="生产期4">#REF!</definedName>
    <definedName name="生产期5" localSheetId="2">#REF!</definedName>
    <definedName name="生产期5" localSheetId="5">#REF!</definedName>
    <definedName name="生产期5" localSheetId="7">#REF!</definedName>
    <definedName name="生产期5" localSheetId="17">#REF!</definedName>
    <definedName name="生产期5" localSheetId="11">#REF!</definedName>
    <definedName name="生产期5">#REF!</definedName>
    <definedName name="生产期6" localSheetId="2">#REF!</definedName>
    <definedName name="生产期6" localSheetId="5">#REF!</definedName>
    <definedName name="生产期6" localSheetId="7">#REF!</definedName>
    <definedName name="生产期6" localSheetId="17">#REF!</definedName>
    <definedName name="生产期6">#REF!</definedName>
    <definedName name="生产期7" localSheetId="2">#REF!</definedName>
    <definedName name="生产期7" localSheetId="5">#REF!</definedName>
    <definedName name="生产期7" localSheetId="7">#REF!</definedName>
    <definedName name="生产期7" localSheetId="17">#REF!</definedName>
    <definedName name="生产期7">#REF!</definedName>
    <definedName name="生产期8" localSheetId="2">#REF!</definedName>
    <definedName name="生产期8" localSheetId="5">#REF!</definedName>
    <definedName name="生产期8" localSheetId="7">#REF!</definedName>
    <definedName name="生产期8" localSheetId="17">#REF!</definedName>
    <definedName name="生产期8">#REF!</definedName>
    <definedName name="生产期9" localSheetId="2">#REF!</definedName>
    <definedName name="生产期9" localSheetId="5">#REF!</definedName>
    <definedName name="生产期9" localSheetId="7">#REF!</definedName>
    <definedName name="生产期9" localSheetId="17">#REF!</definedName>
    <definedName name="生产期9">#REF!</definedName>
    <definedName name="式" localSheetId="2">#REF!</definedName>
    <definedName name="式" localSheetId="5">#REF!</definedName>
    <definedName name="式" localSheetId="7">#REF!</definedName>
    <definedName name="式" localSheetId="17">#REF!</definedName>
    <definedName name="式">#REF!</definedName>
    <definedName name="双" localSheetId="2">#REF!</definedName>
    <definedName name="双" localSheetId="5">#REF!</definedName>
    <definedName name="双" localSheetId="7">#REF!</definedName>
    <definedName name="双" localSheetId="17">#REF!</definedName>
    <definedName name="双" localSheetId="11">#REF!</definedName>
    <definedName name="双">#REF!</definedName>
    <definedName name="下级指标">[2]单位指标查询!$A$3:$O$240</definedName>
    <definedName name="项目支出表" localSheetId="5" hidden="1">#REF!</definedName>
    <definedName name="项目支出表" hidden="1">#REF!</definedName>
    <definedName name="预算支出指标帐" localSheetId="2">#REF!</definedName>
    <definedName name="预算支出指标帐" localSheetId="5">#REF!</definedName>
    <definedName name="预算支出指标帐" localSheetId="7">#REF!</definedName>
    <definedName name="预算支出指标帐" localSheetId="17">#REF!</definedName>
    <definedName name="预算支出指标帐">#REF!</definedName>
    <definedName name="_xlnm._FilterDatabase" localSheetId="28" hidden="1">'25部门预算简表 '!#REF!</definedName>
    <definedName name="_" localSheetId="6">#REF!</definedName>
    <definedName name="_6_其他" localSheetId="6">#REF!</definedName>
    <definedName name="BM8_SelectZBM.BM8_ZBMChangeKMM" localSheetId="6">[1]!BM8_SelectZBM.BM8_ZBMChangeKMM</definedName>
    <definedName name="BM8_SelectZBM.BM8_ZBMminusOption" localSheetId="6">[1]!BM8_SelectZBM.BM8_ZBMminusOption</definedName>
    <definedName name="BM8_SelectZBM.BM8_ZBMSumOption" localSheetId="6">[1]!BM8_SelectZBM.BM8_ZBMSumOption</definedName>
    <definedName name="d" localSheetId="6">#REF!</definedName>
    <definedName name="Database" localSheetId="6" hidden="1">#REF!</definedName>
    <definedName name="jhvgh" localSheetId="6">#REF!</definedName>
    <definedName name="QUERY2" localSheetId="6">#REF!</definedName>
    <definedName name="本级支执222" localSheetId="6">#REF!</definedName>
    <definedName name="陈伟" localSheetId="6">#REF!</definedName>
    <definedName name="大通湖支出" localSheetId="6">#REF!</definedName>
    <definedName name="地区名称" localSheetId="6">#REF!</definedName>
    <definedName name="工" localSheetId="6">#REF!</definedName>
    <definedName name="购车" localSheetId="6">#REF!</definedName>
    <definedName name="胡局长汇报修改" localSheetId="6">#REF!</definedName>
    <definedName name="汇率" localSheetId="6">#REF!</definedName>
    <definedName name="生产列1" localSheetId="6">#REF!</definedName>
    <definedName name="生产列11" localSheetId="6">#REF!</definedName>
    <definedName name="生产列15" localSheetId="6">#REF!</definedName>
    <definedName name="生产列16" localSheetId="6">#REF!</definedName>
    <definedName name="生产列17" localSheetId="6">#REF!</definedName>
    <definedName name="生产列19" localSheetId="6">#REF!</definedName>
    <definedName name="生产列2" localSheetId="6">#REF!</definedName>
    <definedName name="生产列20" localSheetId="6">#REF!</definedName>
    <definedName name="生产列3" localSheetId="6">#REF!</definedName>
    <definedName name="生产列4" localSheetId="6">#REF!</definedName>
    <definedName name="生产列5" localSheetId="6">#REF!</definedName>
    <definedName name="生产列6" localSheetId="6">#REF!</definedName>
    <definedName name="生产列7" localSheetId="6">#REF!</definedName>
    <definedName name="生产列8" localSheetId="6">#REF!</definedName>
    <definedName name="生产列9" localSheetId="6">#REF!</definedName>
    <definedName name="生产期" localSheetId="6">#REF!</definedName>
    <definedName name="生产期1" localSheetId="6">#REF!</definedName>
    <definedName name="生产期11" localSheetId="6">#REF!</definedName>
    <definedName name="生产期15" localSheetId="6">#REF!</definedName>
    <definedName name="生产期16" localSheetId="6">#REF!</definedName>
    <definedName name="生产期17" localSheetId="6">#REF!</definedName>
    <definedName name="生产期19" localSheetId="6">#REF!</definedName>
    <definedName name="生产期2" localSheetId="6">#REF!</definedName>
    <definedName name="生产期20" localSheetId="6">#REF!</definedName>
    <definedName name="生产期3" localSheetId="6">#REF!</definedName>
    <definedName name="生产期4" localSheetId="6">#REF!</definedName>
    <definedName name="生产期5" localSheetId="6">#REF!</definedName>
    <definedName name="生产期6" localSheetId="6">#REF!</definedName>
    <definedName name="生产期7" localSheetId="6">#REF!</definedName>
    <definedName name="生产期8" localSheetId="6">#REF!</definedName>
    <definedName name="生产期9" localSheetId="6">#REF!</definedName>
    <definedName name="式" localSheetId="6">#REF!</definedName>
    <definedName name="双" localSheetId="6">#REF!</definedName>
    <definedName name="项目支出表" localSheetId="6" hidden="1">#REF!</definedName>
    <definedName name="预算支出指标帐" localSheetId="6">#REF!</definedName>
    <definedName name="_xlnm.Print_Titles" localSheetId="29">'25重点项目'!$1:$3</definedName>
    <definedName name="_xlnm.Print_Area" localSheetId="29">'25重点项目'!$A$1:$C$24</definedName>
    <definedName name="_xlnm.Print_Area" localSheetId="25">'25一般债务'!$A$1:$C$5</definedName>
    <definedName name="_xlnm.Print_Area" localSheetId="26">'25专项债务'!$A$1:$C$5</definedName>
    <definedName name="_xlnm.Print_Area" localSheetId="27">'25三公'!$A$1:$B$8</definedName>
    <definedName name="_xlnm._FilterDatabase" localSheetId="12" hidden="1">'25一般支预明细 '!$A$3:$HJ$133</definedName>
    <definedName name="_xlnm.Print_Titles" localSheetId="12">'25一般支预明细 '!$3:$3</definedName>
    <definedName name="_1302_唐山市">[3]内置数据!$AL$2:$AL$15</definedName>
    <definedName name="_1306_保定市">[3]内置数据!$AP$2:$AP$22</definedName>
    <definedName name="Database" localSheetId="10" hidden="1">#REF!</definedName>
    <definedName name="_xlnm.Print_Area" localSheetId="10">'25一般公共预算支出执行 (本级)'!$A$1:$D$31</definedName>
    <definedName name="_xlnm.Print_Titles" localSheetId="10">'25一般公共预算支出执行 (本级)'!$A:$A,'25一般公共预算支出执行 (本级)'!$1:$3</definedName>
    <definedName name="_xlnm._FilterDatabase" localSheetId="13" hidden="1">'25一般支预明细  (2)'!$A$5:$HL$135</definedName>
    <definedName name="_xlnm.Print_Titles" localSheetId="13">'25一般支预明细  (2)'!$1:$5</definedName>
    <definedName name="_" localSheetId="18">#REF!</definedName>
    <definedName name="_6_其他" localSheetId="18">#REF!</definedName>
    <definedName name="d" localSheetId="18">#REF!</definedName>
    <definedName name="Database" localSheetId="18" hidden="1">#REF!</definedName>
    <definedName name="jhvgh" localSheetId="18">#REF!</definedName>
    <definedName name="_xlnm.Print_Area" localSheetId="18">'25基金支出预算 (本级)'!$A$1:$D$28</definedName>
    <definedName name="QUERY2" localSheetId="18">#REF!</definedName>
    <definedName name="本级支执222" localSheetId="18">#REF!</definedName>
    <definedName name="大通湖支出" localSheetId="18">#REF!</definedName>
    <definedName name="地区名称" localSheetId="18">#REF!</definedName>
    <definedName name="工" localSheetId="18">#REF!</definedName>
    <definedName name="购车" localSheetId="18">#REF!</definedName>
    <definedName name="汇率" localSheetId="18">#REF!</definedName>
    <definedName name="生产列1" localSheetId="18">#REF!</definedName>
    <definedName name="生产列11" localSheetId="18">#REF!</definedName>
    <definedName name="生产列15" localSheetId="18">#REF!</definedName>
    <definedName name="生产列16" localSheetId="18">#REF!</definedName>
    <definedName name="生产列17" localSheetId="18">#REF!</definedName>
    <definedName name="生产列19" localSheetId="18">#REF!</definedName>
    <definedName name="生产列2" localSheetId="18">#REF!</definedName>
    <definedName name="生产列20" localSheetId="18">#REF!</definedName>
    <definedName name="生产列3" localSheetId="18">#REF!</definedName>
    <definedName name="生产列4" localSheetId="18">#REF!</definedName>
    <definedName name="生产列5" localSheetId="18">#REF!</definedName>
    <definedName name="生产列6" localSheetId="18">#REF!</definedName>
    <definedName name="生产列7" localSheetId="18">#REF!</definedName>
    <definedName name="生产列8" localSheetId="18">#REF!</definedName>
    <definedName name="生产列9" localSheetId="18">#REF!</definedName>
    <definedName name="生产期" localSheetId="18">#REF!</definedName>
    <definedName name="生产期1" localSheetId="18">#REF!</definedName>
    <definedName name="生产期11" localSheetId="18">#REF!</definedName>
    <definedName name="生产期15" localSheetId="18">#REF!</definedName>
    <definedName name="生产期16" localSheetId="18">#REF!</definedName>
    <definedName name="生产期17" localSheetId="18">#REF!</definedName>
    <definedName name="生产期19" localSheetId="18">#REF!</definedName>
    <definedName name="生产期2" localSheetId="18">#REF!</definedName>
    <definedName name="生产期20" localSheetId="18">#REF!</definedName>
    <definedName name="生产期3" localSheetId="18">#REF!</definedName>
    <definedName name="生产期4" localSheetId="18">#REF!</definedName>
    <definedName name="生产期5" localSheetId="18">#REF!</definedName>
    <definedName name="生产期6" localSheetId="18">#REF!</definedName>
    <definedName name="生产期7" localSheetId="18">#REF!</definedName>
    <definedName name="生产期8" localSheetId="18">#REF!</definedName>
    <definedName name="生产期9" localSheetId="18">#REF!</definedName>
    <definedName name="式" localSheetId="18">#REF!</definedName>
    <definedName name="双" localSheetId="18">#REF!</definedName>
    <definedName name="预算支出指标帐" localSheetId="18">#REF!</definedName>
    <definedName name="_xlnm.Print_Area" localSheetId="21">'25国资收入预算 '!$A$1:$B$24</definedName>
    <definedName name="_xlnm.Print_Area" localSheetId="23">'25国资支出预算 (本级)'!$A$1:$D$24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教育费基数4500万。2023年完成教育附加2032、地方教育费附加1360之和3392*90%划转3053万元。</t>
        </r>
      </text>
    </comment>
    <comment ref="D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2010年体制改革上解999万元、事权改革基数上解233万元，援藏援疆242万元、乡镇财政管理经费上解7万元、其他专项上解-448万元，新增康雅医院上解4000万元。+653</t>
        </r>
      </text>
    </comment>
    <comment ref="B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康雅2800、稻谷补贴166、存量851、方舱医院3000、预外2400，国有资本经营预算调入300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F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看2020决算表里面基金调入资金29万元加入总数 平衡</t>
        </r>
      </text>
    </comment>
  </commentList>
</comments>
</file>

<file path=xl/sharedStrings.xml><?xml version="1.0" encoding="utf-8"?>
<sst xmlns="http://schemas.openxmlformats.org/spreadsheetml/2006/main" count="3565" uniqueCount="2548">
  <si>
    <t>2024年高新区一般公共预算收入预算执行情况表</t>
  </si>
  <si>
    <t>单位：万元</t>
  </si>
  <si>
    <t>收入项目</t>
  </si>
  <si>
    <t>2024年
调整预算数</t>
  </si>
  <si>
    <t>2024年预计
完成数</t>
  </si>
  <si>
    <t>完成预算％</t>
  </si>
  <si>
    <t>比上年增长％</t>
  </si>
  <si>
    <t>2023年完成</t>
  </si>
  <si>
    <t>一、税收收入</t>
  </si>
  <si>
    <t xml:space="preserve">    增值税37.5%</t>
  </si>
  <si>
    <t xml:space="preserve">    企业所得税28%</t>
  </si>
  <si>
    <t xml:space="preserve">    个人所得税28%</t>
  </si>
  <si>
    <t xml:space="preserve">    资源税75%</t>
  </si>
  <si>
    <t xml:space="preserve">    城市维护建设税</t>
  </si>
  <si>
    <t xml:space="preserve">    房产税</t>
  </si>
  <si>
    <t xml:space="preserve">    印花税</t>
  </si>
  <si>
    <t xml:space="preserve">    城镇土地使用税70%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</si>
  <si>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</si>
  <si>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</si>
  <si>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</si>
  <si>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</si>
  <si>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</si>
  <si>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</si>
  <si>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</si>
  <si>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</si>
  <si>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</si>
  <si>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</si>
  <si>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</si>
  <si>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</si>
  <si>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</si>
  <si>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</si>
  <si>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地方收入小计</t>
  </si>
  <si>
    <t>三、上划中央收入</t>
  </si>
  <si>
    <t xml:space="preserve">    上划中央增值税50%</t>
  </si>
  <si>
    <t xml:space="preserve">    上划中央企业所得税60%</t>
  </si>
  <si>
    <t xml:space="preserve">    上划中央个人所得税60%</t>
  </si>
  <si>
    <t xml:space="preserve">    上划中央消费税</t>
  </si>
  <si>
    <t xml:space="preserve">    上划中央其他税收收入</t>
  </si>
  <si>
    <t>四、上划省收入</t>
  </si>
  <si>
    <t xml:space="preserve">    上划省增值税12.5%</t>
  </si>
  <si>
    <t xml:space="preserve">    上划省所得税12%</t>
  </si>
  <si>
    <t xml:space="preserve">    上划省资源税25%</t>
  </si>
  <si>
    <t xml:space="preserve">    上划省城镇土地使用税30%</t>
  </si>
  <si>
    <t>五、上划市收入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</si>
  <si>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</si>
  <si>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</si>
  <si>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</si>
  <si>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</si>
  <si>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城镇土地使用税</t>
  </si>
  <si>
    <t>一般公共预算收入总计</t>
  </si>
  <si>
    <t>2024年高新区一般公共预算支出预算执行情况表</t>
  </si>
  <si>
    <t>支出功能科目分类</t>
  </si>
  <si>
    <t>科目编码</t>
  </si>
  <si>
    <t>2024年预计完成数</t>
  </si>
  <si>
    <t>2023年决算数</t>
  </si>
  <si>
    <t>比上年增长%</t>
  </si>
  <si>
    <t>2022年</t>
  </si>
  <si>
    <t>一般公共服务支出</t>
  </si>
  <si>
    <t>外交支出</t>
  </si>
  <si>
    <t xml:space="preserve"> - 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</si>
  <si>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</si>
  <si>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</si>
  <si>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</si>
  <si>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</si>
  <si>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</si>
  <si>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</si>
  <si>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</si>
  <si>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</si>
  <si>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</si>
  <si>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</si>
  <si>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</si>
  <si>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资源勘探信息工业等支出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</si>
  <si>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</si>
  <si>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</si>
  <si>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</si>
  <si>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</si>
  <si>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</si>
  <si>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</si>
  <si>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</si>
  <si>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其他支出</t>
  </si>
  <si>
    <t>地方一般债务付息支出</t>
  </si>
  <si>
    <t>支出小计</t>
  </si>
  <si>
    <t>转移性支出</t>
  </si>
  <si>
    <t>合       计</t>
  </si>
  <si>
    <t>2024年高新区一般公共预算收支平衡表</t>
  </si>
  <si>
    <t>收              入</t>
  </si>
  <si>
    <t>支               出</t>
  </si>
  <si>
    <t>项               目</t>
  </si>
  <si>
    <t>预计完成数</t>
  </si>
  <si>
    <t>一、地方收入</t>
  </si>
  <si>
    <t>一、本年支出</t>
  </si>
  <si>
    <t>二、上级补助收入</t>
  </si>
  <si>
    <t xml:space="preserve">  1、一般公共预算财力安排</t>
  </si>
  <si>
    <t xml:space="preserve">  1、返还性收入</t>
  </si>
  <si>
    <t xml:space="preserve">  2、一般性转移支付收入安排</t>
  </si>
  <si>
    <t xml:space="preserve">       消费税和增值税税收返还</t>
  </si>
  <si>
    <t xml:space="preserve">  3、专项转移支付收入安排</t>
  </si>
  <si>
    <t xml:space="preserve">       所得税基数返还</t>
  </si>
  <si>
    <t>二、上解支出</t>
  </si>
  <si>
    <t xml:space="preserve">       其他税收返还</t>
  </si>
  <si>
    <t xml:space="preserve">  1、体制上解</t>
  </si>
  <si>
    <t xml:space="preserve">  2、一般性转移支付收入</t>
  </si>
  <si>
    <t xml:space="preserve">  2、专项上解</t>
  </si>
  <si>
    <t xml:space="preserve">       体制补助收入</t>
  </si>
  <si>
    <t xml:space="preserve">  3、留抵退税上解</t>
  </si>
  <si>
    <t xml:space="preserve">       均衡性转移支付补助</t>
  </si>
  <si>
    <t>三、一般债务还本支出</t>
  </si>
  <si>
    <t xml:space="preserve">       基本财力保障机制奖补资金收入</t>
  </si>
  <si>
    <t>四、安排预算稳定调节基金</t>
  </si>
  <si>
    <t xml:space="preserve">       结算补助收入</t>
  </si>
  <si>
    <t>五、年终结余</t>
  </si>
  <si>
    <t xml:space="preserve">       企业事业单位划转补助收入</t>
  </si>
  <si>
    <t xml:space="preserve">       固定数额补助收入</t>
  </si>
  <si>
    <t xml:space="preserve">       其他一般性转移支付收入</t>
  </si>
  <si>
    <t xml:space="preserve">  3、专项转移支付收入</t>
  </si>
  <si>
    <t xml:space="preserve">  4、共同财政事权转移支付</t>
  </si>
  <si>
    <t>三、债券转贷收入</t>
  </si>
  <si>
    <t>四、动用预算稳定调节基金</t>
  </si>
  <si>
    <t>五、调入资金</t>
  </si>
  <si>
    <t>六、上年结余</t>
  </si>
  <si>
    <t>收   入   合   计</t>
  </si>
  <si>
    <t>支  出  合  计</t>
  </si>
  <si>
    <t>2024年高新区政府性基金收入预算执行情况表</t>
  </si>
  <si>
    <t>收  入  项  目</t>
  </si>
  <si>
    <t>完成预算%</t>
  </si>
  <si>
    <t>2023年决算</t>
  </si>
  <si>
    <t>国有土地收益基金收入</t>
  </si>
  <si>
    <t>农业土地开发资金收入</t>
  </si>
  <si>
    <t>国有土地使用权出让收入</t>
  </si>
  <si>
    <t>城市基础设施配套费收入</t>
  </si>
  <si>
    <t xml:space="preserve">污水处理费收入 </t>
  </si>
  <si>
    <t xml:space="preserve">其他政府性基金收入 </t>
  </si>
  <si>
    <t>政府性基金收入</t>
  </si>
  <si>
    <t>政府性基金上级补助收入</t>
  </si>
  <si>
    <t>债务转贷收入</t>
  </si>
  <si>
    <t>上年结余</t>
  </si>
  <si>
    <t>调入资金</t>
  </si>
  <si>
    <t>2024年高新区政府性基金支出预算执行情况表</t>
  </si>
  <si>
    <t>资源勘探工业信息等支出</t>
  </si>
  <si>
    <t>地方专项债务付息支出</t>
  </si>
  <si>
    <t>政府性基金支出</t>
  </si>
  <si>
    <t xml:space="preserve">    安排上级提前下达专项转移支付</t>
  </si>
  <si>
    <t xml:space="preserve">    政府性基金调出资金</t>
  </si>
  <si>
    <t xml:space="preserve">    上解支出</t>
  </si>
  <si>
    <t>专项债务还本支出</t>
  </si>
  <si>
    <t>年终结余</t>
  </si>
  <si>
    <t>2024年高新区国有资本经营收入预算执行情况表</t>
  </si>
  <si>
    <t>项        目</t>
  </si>
  <si>
    <t>年初预算数</t>
  </si>
  <si>
    <t>一、利润收入</t>
  </si>
  <si>
    <t>投资服务企业利润收入</t>
  </si>
  <si>
    <t>石油石化企业利润收入</t>
  </si>
  <si>
    <t>其他国有资本经营预算企业利润收入</t>
  </si>
  <si>
    <t>二、股利、股息收入</t>
  </si>
  <si>
    <t>国有控股公司股利、股息收入</t>
  </si>
  <si>
    <t>国有参股公司股利、股息收入</t>
  </si>
  <si>
    <t>其他国有资本经营预算企业股利、股息收入</t>
  </si>
  <si>
    <t>三、产权转让收入</t>
  </si>
  <si>
    <t>四、清算收入</t>
  </si>
  <si>
    <t>五、其他国有资本经营收入</t>
  </si>
  <si>
    <t>本年收入合计</t>
  </si>
  <si>
    <t>上年结转</t>
  </si>
  <si>
    <t>收 入 总 计</t>
  </si>
  <si>
    <t>2024年高新区国有资本经营支出预算执行情况表</t>
  </si>
  <si>
    <t>一、教育支出</t>
  </si>
  <si>
    <t>二、科学技术支出</t>
  </si>
  <si>
    <t>三、文化体育与传媒支出</t>
  </si>
  <si>
    <t>四、社会保障和就业支出</t>
  </si>
  <si>
    <t>五、节能环保支出</t>
  </si>
  <si>
    <t>六、城乡社区事务支出</t>
  </si>
  <si>
    <t>七、农林水支出</t>
  </si>
  <si>
    <t>八、交通运输支出</t>
  </si>
  <si>
    <t>九、资源勘探电力信息等支出</t>
  </si>
  <si>
    <t>十、商业服务业等支出</t>
  </si>
  <si>
    <t>十一、其他支出</t>
  </si>
  <si>
    <t>本年支出合计</t>
  </si>
  <si>
    <t>调出资金</t>
  </si>
  <si>
    <t>结转下年</t>
  </si>
  <si>
    <t>支 出 总 计</t>
  </si>
  <si>
    <t>2023年高新区社会保险基金收支预算执行情况表</t>
  </si>
  <si>
    <t>合 计</t>
  </si>
  <si>
    <t>城乡居民基本      医疗保险基金</t>
  </si>
  <si>
    <t>备  注</t>
  </si>
  <si>
    <t>一、上年结余</t>
  </si>
  <si>
    <t>二、本年收入</t>
  </si>
  <si>
    <t>其中： 1、保险费收入</t>
  </si>
  <si>
    <r>
      <rPr>
        <sz val="10"/>
        <color indexed="9"/>
        <rFont val="华文中宋"/>
        <charset val="134"/>
      </rPr>
      <t xml:space="preserve">其中： </t>
    </r>
    <r>
      <rPr>
        <sz val="10"/>
        <color indexed="8"/>
        <rFont val="华文中宋"/>
        <charset val="134"/>
      </rPr>
      <t>2、利息收入</t>
    </r>
  </si>
  <si>
    <r>
      <rPr>
        <sz val="10"/>
        <color indexed="9"/>
        <rFont val="华文中宋"/>
        <charset val="134"/>
      </rPr>
      <t>其中：</t>
    </r>
    <r>
      <rPr>
        <sz val="10"/>
        <color indexed="42"/>
        <rFont val="华文中宋"/>
        <charset val="134"/>
      </rPr>
      <t xml:space="preserve"> </t>
    </r>
    <r>
      <rPr>
        <sz val="10"/>
        <color indexed="8"/>
        <rFont val="华文中宋"/>
        <charset val="134"/>
      </rPr>
      <t>3、财政补贴收入</t>
    </r>
  </si>
  <si>
    <r>
      <rPr>
        <sz val="10"/>
        <color indexed="9"/>
        <rFont val="华文中宋"/>
        <charset val="134"/>
      </rPr>
      <t>其中：</t>
    </r>
    <r>
      <rPr>
        <sz val="10"/>
        <color indexed="8"/>
        <rFont val="华文中宋"/>
        <charset val="134"/>
      </rPr>
      <t xml:space="preserve"> 4、其他收入</t>
    </r>
  </si>
  <si>
    <r>
      <rPr>
        <sz val="10"/>
        <color indexed="9"/>
        <rFont val="华文中宋"/>
        <charset val="134"/>
      </rPr>
      <t>其中：</t>
    </r>
    <r>
      <rPr>
        <sz val="10"/>
        <color indexed="8"/>
        <rFont val="华文中宋"/>
        <charset val="134"/>
      </rPr>
      <t xml:space="preserve"> 5、转移收入</t>
    </r>
  </si>
  <si>
    <r>
      <rPr>
        <sz val="10"/>
        <color indexed="9"/>
        <rFont val="华文中宋"/>
        <charset val="134"/>
      </rPr>
      <t>其中：</t>
    </r>
    <r>
      <rPr>
        <sz val="10"/>
        <color indexed="8"/>
        <rFont val="华文中宋"/>
        <charset val="134"/>
      </rPr>
      <t xml:space="preserve"> 6、上级补助收入</t>
    </r>
  </si>
  <si>
    <t>三、本年支出</t>
  </si>
  <si>
    <t>其中： 1、基本医疗保险待遇支出</t>
  </si>
  <si>
    <r>
      <rPr>
        <sz val="10"/>
        <color indexed="9"/>
        <rFont val="华文中宋"/>
        <charset val="134"/>
      </rPr>
      <t>其中：</t>
    </r>
    <r>
      <rPr>
        <sz val="10"/>
        <color indexed="42"/>
        <rFont val="华文中宋"/>
        <charset val="134"/>
      </rPr>
      <t xml:space="preserve"> </t>
    </r>
    <r>
      <rPr>
        <sz val="10"/>
        <color indexed="8"/>
        <rFont val="华文中宋"/>
        <charset val="134"/>
      </rPr>
      <t>2、购买大病保险支出</t>
    </r>
  </si>
  <si>
    <r>
      <rPr>
        <sz val="10"/>
        <color indexed="9"/>
        <rFont val="华文中宋"/>
        <charset val="134"/>
      </rPr>
      <t>其中：</t>
    </r>
    <r>
      <rPr>
        <sz val="10"/>
        <color indexed="42"/>
        <rFont val="华文中宋"/>
        <charset val="134"/>
      </rPr>
      <t xml:space="preserve"> </t>
    </r>
    <r>
      <rPr>
        <sz val="10"/>
        <color indexed="8"/>
        <rFont val="华文中宋"/>
        <charset val="134"/>
      </rPr>
      <t>3、基本养老金支出</t>
    </r>
  </si>
  <si>
    <r>
      <rPr>
        <sz val="10"/>
        <color indexed="9"/>
        <rFont val="华文中宋"/>
        <charset val="134"/>
      </rPr>
      <t xml:space="preserve">其中： </t>
    </r>
    <r>
      <rPr>
        <sz val="10"/>
        <color indexed="8"/>
        <rFont val="华文中宋"/>
        <charset val="134"/>
      </rPr>
      <t>4、其他支出</t>
    </r>
  </si>
  <si>
    <r>
      <rPr>
        <sz val="10"/>
        <color indexed="9"/>
        <rFont val="华文中宋"/>
        <charset val="134"/>
      </rPr>
      <t xml:space="preserve">其中： </t>
    </r>
    <r>
      <rPr>
        <sz val="10"/>
        <color indexed="8"/>
        <rFont val="华文中宋"/>
        <charset val="134"/>
      </rPr>
      <t>5、上解上级支出</t>
    </r>
  </si>
  <si>
    <t>四、本年收支结余</t>
  </si>
  <si>
    <t>五、年末滚存结余</t>
  </si>
  <si>
    <t>2025年高新区一般公共预算收入预算表</t>
  </si>
  <si>
    <r>
      <rPr>
        <b/>
        <sz val="10"/>
        <color rgb="FF000000"/>
        <rFont val="华文中宋"/>
        <charset val="134"/>
      </rPr>
      <t>2024</t>
    </r>
    <r>
      <rPr>
        <b/>
        <sz val="10"/>
        <rFont val="华文中宋"/>
        <charset val="134"/>
      </rPr>
      <t>年预计完成数</t>
    </r>
  </si>
  <si>
    <r>
      <rPr>
        <b/>
        <sz val="10"/>
        <color rgb="FF000000"/>
        <rFont val="华文中宋"/>
        <charset val="134"/>
      </rPr>
      <t>2025</t>
    </r>
    <r>
      <rPr>
        <b/>
        <sz val="10"/>
        <rFont val="华文中宋"/>
        <charset val="134"/>
      </rPr>
      <t>年预算数</t>
    </r>
  </si>
  <si>
    <t xml:space="preserve">    上划省其他税收收入</t>
  </si>
  <si>
    <t>其中：税务部门</t>
  </si>
  <si>
    <r>
      <rPr>
        <sz val="10"/>
        <color theme="0"/>
        <rFont val="华文中宋"/>
        <charset val="134"/>
      </rPr>
      <t>其中：</t>
    </r>
    <r>
      <rPr>
        <sz val="10"/>
        <rFont val="华文中宋"/>
        <charset val="134"/>
      </rPr>
      <t>财政部门</t>
    </r>
  </si>
  <si>
    <t>2025年高新区一般公共预算支出预算表</t>
  </si>
  <si>
    <t>支出功能科目</t>
  </si>
  <si>
    <t>2025年预算数</t>
  </si>
  <si>
    <t>预备费</t>
  </si>
  <si>
    <t>2025年高新区一般公共预算支出预算表（本级）</t>
  </si>
  <si>
    <t>2025年高新区一般公共预算收支平衡表</t>
  </si>
  <si>
    <t>预算数</t>
  </si>
  <si>
    <t xml:space="preserve">       均衡性转移支付收入</t>
  </si>
  <si>
    <t>三、调入预算稳定调节基金</t>
  </si>
  <si>
    <t>四、调入资金</t>
  </si>
  <si>
    <t>五、上年结余</t>
  </si>
  <si>
    <t>收  入  合  计</t>
  </si>
  <si>
    <t>2025年高新区一般公共预算支出明细表（本级）</t>
  </si>
  <si>
    <t>科目名称</t>
  </si>
  <si>
    <t>201</t>
  </si>
  <si>
    <t xml:space="preserve">  20101</t>
  </si>
  <si>
    <t xml:space="preserve">  人大事务</t>
  </si>
  <si>
    <t xml:space="preserve">    2010101</t>
  </si>
  <si>
    <t xml:space="preserve">    行政运行</t>
  </si>
  <si>
    <t xml:space="preserve">  20103</t>
  </si>
  <si>
    <t xml:space="preserve">  政府办公厅（室）及相关机构事务</t>
  </si>
  <si>
    <t xml:space="preserve">    2010301</t>
  </si>
  <si>
    <t xml:space="preserve">    2010302</t>
  </si>
  <si>
    <t xml:space="preserve">    一般行政管理事务</t>
  </si>
  <si>
    <t xml:space="preserve">    2010303</t>
  </si>
  <si>
    <t xml:space="preserve">    机关服务</t>
  </si>
  <si>
    <t xml:space="preserve">    2010399</t>
  </si>
  <si>
    <t xml:space="preserve">    其他政府办公厅（室）及相关机构事务支出</t>
  </si>
  <si>
    <t xml:space="preserve">  20104</t>
  </si>
  <si>
    <t xml:space="preserve">  发展与改革事务</t>
  </si>
  <si>
    <t xml:space="preserve">    2010401</t>
  </si>
  <si>
    <t xml:space="preserve">    2010499</t>
  </si>
  <si>
    <t xml:space="preserve">    其他发展与改革事务支出</t>
  </si>
  <si>
    <t xml:space="preserve">  20105</t>
  </si>
  <si>
    <t xml:space="preserve">  统计信息事务</t>
  </si>
  <si>
    <t xml:space="preserve">    2010505</t>
  </si>
  <si>
    <t xml:space="preserve">    专项统计业务</t>
  </si>
  <si>
    <t xml:space="preserve">  20106</t>
  </si>
  <si>
    <t xml:space="preserve">  财政事务</t>
  </si>
  <si>
    <t xml:space="preserve">    2010601</t>
  </si>
  <si>
    <t xml:space="preserve">    2010607</t>
  </si>
  <si>
    <t xml:space="preserve">    信息化建设</t>
  </si>
  <si>
    <t xml:space="preserve">    2010608</t>
  </si>
  <si>
    <t xml:space="preserve">    财政委托业务支出</t>
  </si>
  <si>
    <t xml:space="preserve">  20107</t>
  </si>
  <si>
    <t xml:space="preserve">  税收事务</t>
  </si>
  <si>
    <t xml:space="preserve">    2010701</t>
  </si>
  <si>
    <t xml:space="preserve">  20111</t>
  </si>
  <si>
    <t xml:space="preserve">  纪检监察事务</t>
  </si>
  <si>
    <t xml:space="preserve">    2011101</t>
  </si>
  <si>
    <t xml:space="preserve">    2011199</t>
  </si>
  <si>
    <t xml:space="preserve">    其他纪检监察事务支出</t>
  </si>
  <si>
    <t xml:space="preserve">  20113</t>
  </si>
  <si>
    <t xml:space="preserve">  商贸事务</t>
  </si>
  <si>
    <t xml:space="preserve">    2011301</t>
  </si>
  <si>
    <t xml:space="preserve">    2011303</t>
  </si>
  <si>
    <t xml:space="preserve">    2011308</t>
  </si>
  <si>
    <t xml:space="preserve">    招商引资</t>
  </si>
  <si>
    <t xml:space="preserve">    2011399</t>
  </si>
  <si>
    <t xml:space="preserve">    其他商贸事务支出</t>
  </si>
  <si>
    <t xml:space="preserve">  20129</t>
  </si>
  <si>
    <t xml:space="preserve">  群众团体事务</t>
  </si>
  <si>
    <t xml:space="preserve">    2012906</t>
  </si>
  <si>
    <t xml:space="preserve">    工会事务</t>
  </si>
  <si>
    <t xml:space="preserve">    2012999</t>
  </si>
  <si>
    <t xml:space="preserve">    其他群众团体事务支出</t>
  </si>
  <si>
    <t xml:space="preserve">  20132</t>
  </si>
  <si>
    <t xml:space="preserve">  组织事务</t>
  </si>
  <si>
    <t xml:space="preserve">    2013299</t>
  </si>
  <si>
    <t xml:space="preserve">    其他组织事务支出</t>
  </si>
  <si>
    <t xml:space="preserve">  20133</t>
  </si>
  <si>
    <t xml:space="preserve">  宣传事务</t>
  </si>
  <si>
    <t xml:space="preserve">    2013304</t>
  </si>
  <si>
    <t xml:space="preserve">    宣传管理</t>
  </si>
  <si>
    <t xml:space="preserve">  20136</t>
  </si>
  <si>
    <t xml:space="preserve">  其他共产党事务支出</t>
  </si>
  <si>
    <t xml:space="preserve">    2013602</t>
  </si>
  <si>
    <t xml:space="preserve">    2013699</t>
  </si>
  <si>
    <t xml:space="preserve">    其他共产党事务支出</t>
  </si>
  <si>
    <t xml:space="preserve">  20140</t>
  </si>
  <si>
    <t xml:space="preserve">  信访事务</t>
  </si>
  <si>
    <t xml:space="preserve">    2014099</t>
  </si>
  <si>
    <t xml:space="preserve">    其他信访事务支出</t>
  </si>
  <si>
    <t>204</t>
  </si>
  <si>
    <t xml:space="preserve">  20402</t>
  </si>
  <si>
    <t xml:space="preserve">  公安</t>
  </si>
  <si>
    <t xml:space="preserve">    2040201</t>
  </si>
  <si>
    <t xml:space="preserve">    2040219</t>
  </si>
  <si>
    <t>205</t>
  </si>
  <si>
    <t xml:space="preserve">  20599</t>
  </si>
  <si>
    <t xml:space="preserve">  其他教育支出</t>
  </si>
  <si>
    <t xml:space="preserve">    2059999</t>
  </si>
  <si>
    <t xml:space="preserve">    其他教育支出</t>
  </si>
  <si>
    <t>206</t>
  </si>
  <si>
    <t xml:space="preserve">  20601</t>
  </si>
  <si>
    <t xml:space="preserve">  科学技术管理事务</t>
  </si>
  <si>
    <t xml:space="preserve">    2060101</t>
  </si>
  <si>
    <t xml:space="preserve">    2060199</t>
  </si>
  <si>
    <t xml:space="preserve">    其他科学技术管理事务支出</t>
  </si>
  <si>
    <t xml:space="preserve">  20605</t>
  </si>
  <si>
    <t xml:space="preserve">  科技条件与服务</t>
  </si>
  <si>
    <t xml:space="preserve">    2060599</t>
  </si>
  <si>
    <t xml:space="preserve">    其他科技条件与服务支出</t>
  </si>
  <si>
    <t>207</t>
  </si>
  <si>
    <t xml:space="preserve">  20701</t>
  </si>
  <si>
    <t xml:space="preserve">  文化和旅游</t>
  </si>
  <si>
    <t xml:space="preserve">    2070102</t>
  </si>
  <si>
    <t xml:space="preserve">    2070109</t>
  </si>
  <si>
    <t xml:space="preserve">    群众文化</t>
  </si>
  <si>
    <t xml:space="preserve">  20799</t>
  </si>
  <si>
    <t xml:space="preserve">  其他文化旅游体育与传媒支出</t>
  </si>
  <si>
    <t xml:space="preserve">    2079999</t>
  </si>
  <si>
    <t xml:space="preserve">    其他文化旅游体育与传媒支出</t>
  </si>
  <si>
    <t>208</t>
  </si>
  <si>
    <t xml:space="preserve">  20805</t>
  </si>
  <si>
    <t xml:space="preserve">  行政事业单位养老支出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</si>
  <si>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</si>
  <si>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</si>
  <si>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</si>
  <si>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</si>
  <si>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</si>
  <si>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</si>
  <si>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20827</t>
  </si>
  <si>
    <t xml:space="preserve">  财政对其他社会保险基金的补助</t>
  </si>
  <si>
    <t xml:space="preserve">    2082702</t>
  </si>
  <si>
    <t xml:space="preserve">    财政对工伤保险基金的补助</t>
  </si>
  <si>
    <t xml:space="preserve">  20899</t>
  </si>
  <si>
    <t xml:space="preserve">  其他社会保障和就业支出</t>
  </si>
  <si>
    <t xml:space="preserve">    2089999</t>
  </si>
  <si>
    <t xml:space="preserve">    其他社会保障和就业支出</t>
  </si>
  <si>
    <t>210</t>
  </si>
  <si>
    <t xml:space="preserve">  21011</t>
  </si>
  <si>
    <t xml:space="preserve">  行政事业单位医疗</t>
  </si>
  <si>
    <t xml:space="preserve">    2101103</t>
  </si>
  <si>
    <t xml:space="preserve">    公务员医疗补助</t>
  </si>
  <si>
    <t xml:space="preserve">    2101199</t>
  </si>
  <si>
    <t xml:space="preserve">    其他行政事业单位医疗支出</t>
  </si>
  <si>
    <t>211</t>
  </si>
  <si>
    <t xml:space="preserve">  21101</t>
  </si>
  <si>
    <t xml:space="preserve">  环境保护管理事务</t>
  </si>
  <si>
    <t xml:space="preserve">    2110101</t>
  </si>
  <si>
    <t xml:space="preserve">    2110107</t>
  </si>
  <si>
    <t xml:space="preserve">    生态环境保护行政许可</t>
  </si>
  <si>
    <t xml:space="preserve">    2110199</t>
  </si>
  <si>
    <t xml:space="preserve">    其他环境保护管理事务支出</t>
  </si>
  <si>
    <t xml:space="preserve">  21102</t>
  </si>
  <si>
    <t xml:space="preserve">  环境监测与监察</t>
  </si>
  <si>
    <t xml:space="preserve">    2110203</t>
  </si>
  <si>
    <t xml:space="preserve">    建设项目环评审查与监督</t>
  </si>
  <si>
    <t xml:space="preserve">    2110299</t>
  </si>
  <si>
    <t xml:space="preserve">    其他环境监测与监察支出</t>
  </si>
  <si>
    <t xml:space="preserve">  21103</t>
  </si>
  <si>
    <t xml:space="preserve">  污染防治</t>
  </si>
  <si>
    <t xml:space="preserve">    2110301</t>
  </si>
  <si>
    <t xml:space="preserve">    大气</t>
  </si>
  <si>
    <t xml:space="preserve">    2110302</t>
  </si>
  <si>
    <t xml:space="preserve">    水体</t>
  </si>
  <si>
    <t>212</t>
  </si>
  <si>
    <t xml:space="preserve">  21201</t>
  </si>
  <si>
    <t xml:space="preserve">  城乡社区管理事务</t>
  </si>
  <si>
    <t xml:space="preserve">    2120104</t>
  </si>
  <si>
    <t xml:space="preserve">    城管执法</t>
  </si>
  <si>
    <t xml:space="preserve">  21205</t>
  </si>
  <si>
    <t xml:space="preserve">  城乡社区环境卫生</t>
  </si>
  <si>
    <t xml:space="preserve">    2120501</t>
  </si>
  <si>
    <t xml:space="preserve">    城乡社区环境卫生</t>
  </si>
  <si>
    <t xml:space="preserve">  21299</t>
  </si>
  <si>
    <t xml:space="preserve">  其他城乡社区支出</t>
  </si>
  <si>
    <t xml:space="preserve">    2129999</t>
  </si>
  <si>
    <t xml:space="preserve">    其他城乡社区支出</t>
  </si>
  <si>
    <t>215</t>
  </si>
  <si>
    <t xml:space="preserve">  21508</t>
  </si>
  <si>
    <t xml:space="preserve">  支持中小企业发展和管理支出</t>
  </si>
  <si>
    <t xml:space="preserve">    2150805</t>
  </si>
  <si>
    <t xml:space="preserve">    中小企业发展专项</t>
  </si>
  <si>
    <t>216</t>
  </si>
  <si>
    <t xml:space="preserve">  21606</t>
  </si>
  <si>
    <t xml:space="preserve">  涉外发展服务支出</t>
  </si>
  <si>
    <t xml:space="preserve">    2160699</t>
  </si>
  <si>
    <t xml:space="preserve">    其他涉外发展服务支出</t>
  </si>
  <si>
    <t>217</t>
  </si>
  <si>
    <t xml:space="preserve">  21799</t>
  </si>
  <si>
    <t xml:space="preserve">  其他金融支出</t>
  </si>
  <si>
    <t xml:space="preserve">    2179999</t>
  </si>
  <si>
    <t xml:space="preserve">    其他金融支出</t>
  </si>
  <si>
    <t>220</t>
  </si>
  <si>
    <t xml:space="preserve">  22001</t>
  </si>
  <si>
    <t xml:space="preserve">  自然资源事务</t>
  </si>
  <si>
    <t xml:space="preserve">    2200101</t>
  </si>
  <si>
    <t xml:space="preserve">    2200199</t>
  </si>
  <si>
    <t xml:space="preserve">    其他自然资源事务支出</t>
  </si>
  <si>
    <t xml:space="preserve">  22005</t>
  </si>
  <si>
    <t xml:space="preserve">  气象事务</t>
  </si>
  <si>
    <t xml:space="preserve">    2200504</t>
  </si>
  <si>
    <t xml:space="preserve">    气象事业机构</t>
  </si>
  <si>
    <t xml:space="preserve">    2200506</t>
  </si>
  <si>
    <t xml:space="preserve">    气象探测</t>
  </si>
  <si>
    <t xml:space="preserve">    2200599</t>
  </si>
  <si>
    <t xml:space="preserve">    其他气象事务支出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</si>
  <si>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</si>
  <si>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</si>
  <si>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</si>
  <si>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</si>
  <si>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</si>
  <si>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224</t>
  </si>
  <si>
    <t xml:space="preserve">  22401</t>
  </si>
  <si>
    <t xml:space="preserve">  应急管理事务</t>
  </si>
  <si>
    <t xml:space="preserve">    2240106</t>
  </si>
  <si>
    <t xml:space="preserve">    安全监管</t>
  </si>
  <si>
    <t xml:space="preserve">    2240109</t>
  </si>
  <si>
    <t xml:space="preserve">    应急管理</t>
  </si>
  <si>
    <t xml:space="preserve">  22402</t>
  </si>
  <si>
    <t xml:space="preserve">  消防救援事务</t>
  </si>
  <si>
    <t xml:space="preserve">    2240201</t>
  </si>
  <si>
    <t xml:space="preserve">    2240204</t>
  </si>
  <si>
    <t xml:space="preserve">    消防应急救援</t>
  </si>
  <si>
    <t xml:space="preserve">  22499</t>
  </si>
  <si>
    <t xml:space="preserve">  其他灾害防治及应急管理支出</t>
  </si>
  <si>
    <t xml:space="preserve">    2249999</t>
  </si>
  <si>
    <t xml:space="preserve">    其他灾害防治及应急管理支出</t>
  </si>
  <si>
    <t>227</t>
  </si>
  <si>
    <t xml:space="preserve">  227</t>
  </si>
  <si>
    <t xml:space="preserve">  预备费</t>
  </si>
  <si>
    <t xml:space="preserve">    227</t>
  </si>
  <si>
    <t xml:space="preserve">    预备费</t>
  </si>
  <si>
    <t>229</t>
  </si>
  <si>
    <t xml:space="preserve">  22999</t>
  </si>
  <si>
    <t xml:space="preserve">  其他支出</t>
  </si>
  <si>
    <t xml:space="preserve">    2299999</t>
  </si>
  <si>
    <t xml:space="preserve">    其他支出</t>
  </si>
  <si>
    <t>231</t>
  </si>
  <si>
    <t>债务还本支出</t>
  </si>
  <si>
    <t xml:space="preserve">  23103</t>
  </si>
  <si>
    <t xml:space="preserve">  地方政府一般债务还本支出</t>
  </si>
  <si>
    <t xml:space="preserve">    2310301</t>
  </si>
  <si>
    <t xml:space="preserve">    地方政府一般债券还本支出</t>
  </si>
  <si>
    <t>232</t>
  </si>
  <si>
    <t>债务付息支出</t>
  </si>
  <si>
    <t xml:space="preserve">  23203</t>
  </si>
  <si>
    <t xml:space="preserve">  地方政府一般债务付息支出</t>
  </si>
  <si>
    <t xml:space="preserve">    2320301</t>
  </si>
  <si>
    <t xml:space="preserve">    地方政府一般债券付息支出</t>
  </si>
  <si>
    <t>合    计</t>
  </si>
  <si>
    <t>2025年高新区一般公共预算支出预算表（功能分类科目）</t>
  </si>
  <si>
    <t>合计</t>
  </si>
  <si>
    <t>其中：</t>
  </si>
  <si>
    <t>本级财力      安排支出数</t>
  </si>
  <si>
    <t>转移支付安排支出数</t>
  </si>
  <si>
    <t>2025年高新区一般公共预算基本支出明细表（本级）</t>
  </si>
  <si>
    <t>经济科目代码</t>
  </si>
  <si>
    <t>经济科目名称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</si>
  <si>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</si>
  <si>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</si>
  <si>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</si>
  <si>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</si>
  <si>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</si>
  <si>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</si>
  <si>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</si>
  <si>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</si>
  <si>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</si>
  <si>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</si>
  <si>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</si>
  <si>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</si>
  <si>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</si>
  <si>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</si>
  <si>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</si>
  <si>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对事业单位经常性补助</t>
  </si>
  <si>
    <t>工资福利支出</t>
  </si>
  <si>
    <t>商品和服务支出</t>
  </si>
  <si>
    <t>合  计</t>
  </si>
  <si>
    <t>2025年高新区一般公共预算税收返还和转移支付表</t>
  </si>
  <si>
    <t>项目</t>
  </si>
  <si>
    <t>年初预算</t>
  </si>
  <si>
    <t>备注</t>
  </si>
  <si>
    <t>专项转移支付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</si>
  <si>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</si>
  <si>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</si>
  <si>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</si>
  <si>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</si>
  <si>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</si>
  <si>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</si>
  <si>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</si>
  <si>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</si>
  <si>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</si>
  <si>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</si>
  <si>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</si>
  <si>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</si>
  <si>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</si>
  <si>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资源勘探工业信息等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</si>
  <si>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</si>
  <si>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</si>
  <si>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</si>
  <si>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</si>
  <si>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</si>
  <si>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</si>
  <si>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</t>
  </si>
  <si>
    <t>说明：高新区未列对下税收返还和转移支付支出，本表以空表列示。</t>
  </si>
  <si>
    <t>2025年高新区政府性基金收入预算表</t>
  </si>
  <si>
    <t>2025年高新区政府性基金支出预算表</t>
  </si>
  <si>
    <t>2025年高新区政府性基金支出预算表（本级）</t>
  </si>
  <si>
    <t>2025年高新区政府性基金支出预算明细表（本级）</t>
  </si>
  <si>
    <t xml:space="preserve">  21208</t>
  </si>
  <si>
    <t xml:space="preserve">  国有土地使用权出让收入安排的支出</t>
  </si>
  <si>
    <t xml:space="preserve">    2120801</t>
  </si>
  <si>
    <t xml:space="preserve">    征地和拆迁补偿支出</t>
  </si>
  <si>
    <t xml:space="preserve">    2120803</t>
  </si>
  <si>
    <t xml:space="preserve">    城市建设支出</t>
  </si>
  <si>
    <t xml:space="preserve">    2120806</t>
  </si>
  <si>
    <t xml:space="preserve">    土地出让业务支出</t>
  </si>
  <si>
    <t xml:space="preserve">    2120815</t>
  </si>
  <si>
    <t xml:space="preserve">    农村社会事业支出</t>
  </si>
  <si>
    <t xml:space="preserve">    2120899</t>
  </si>
  <si>
    <t xml:space="preserve">    其他国有土地使用权出让收入安排的支出</t>
  </si>
  <si>
    <t xml:space="preserve">  21214</t>
  </si>
  <si>
    <t xml:space="preserve">  污水处理费安排的支出</t>
  </si>
  <si>
    <t xml:space="preserve">    2121499</t>
  </si>
  <si>
    <t xml:space="preserve">    其他污水处理费安排的支出</t>
  </si>
  <si>
    <t xml:space="preserve">  23204</t>
  </si>
  <si>
    <t xml:space="preserve">  地方政府专项债务付息支出</t>
  </si>
  <si>
    <t xml:space="preserve">    2320411</t>
  </si>
  <si>
    <t xml:space="preserve">    国有土地使用权出让金债务付息支出</t>
  </si>
  <si>
    <t xml:space="preserve">    2320431</t>
  </si>
  <si>
    <t xml:space="preserve">    土地储备专项债券付息支出</t>
  </si>
  <si>
    <t xml:space="preserve">    2320433</t>
  </si>
  <si>
    <t xml:space="preserve">    棚户区改造专项债券付息支出</t>
  </si>
  <si>
    <t xml:space="preserve">    2320498</t>
  </si>
  <si>
    <t xml:space="preserve">    其他地方自行试点项目收益专项债券付息支出</t>
  </si>
  <si>
    <t xml:space="preserve">    2320499</t>
  </si>
  <si>
    <t xml:space="preserve">    其他政府性基金债务付息支出</t>
  </si>
  <si>
    <t>2025年高新区政府性基金转移支付表</t>
  </si>
  <si>
    <t xml:space="preserve">    政府性基金转移支付</t>
  </si>
  <si>
    <t>说明：高新区政府性基金未列对下转移支付支出，本表以空表列示。</t>
  </si>
  <si>
    <t>2025年高新区国有资本经营收入预算表</t>
  </si>
  <si>
    <t>收          入</t>
  </si>
  <si>
    <t>2025年高新区国有资本经营支出预算表</t>
  </si>
  <si>
    <t>支          出</t>
  </si>
  <si>
    <t>2025年高新区国有资本经营支出预算表（本级）</t>
  </si>
  <si>
    <t>2025年高新区国有资本经营预算转移支付表</t>
  </si>
  <si>
    <t>项      目</t>
  </si>
  <si>
    <t>国有资本经营预算转移支付</t>
  </si>
  <si>
    <t>说明：高新区本级未列对下国有资本经营预算转移支付，本表以空表形式公开。</t>
  </si>
  <si>
    <t>2025年预算政府一般债务限额和余额情况表</t>
  </si>
  <si>
    <t>单位：亿元</t>
  </si>
  <si>
    <t>限额</t>
  </si>
  <si>
    <t>余额</t>
  </si>
  <si>
    <t>益阳高新区</t>
  </si>
  <si>
    <t>注：省财政厅未下达益阳高新区限额，其限额包含在市本级，2025年预算政府债务限额为2024年政府债务余额。</t>
  </si>
  <si>
    <t>2025年预算政府专项债务限额和余额情况表</t>
  </si>
  <si>
    <t>2025年高新区“三公经费”支出预算表</t>
  </si>
  <si>
    <t>因公出国（境）费</t>
  </si>
  <si>
    <t>公务用车购置费</t>
  </si>
  <si>
    <t>公车运行维护费</t>
  </si>
  <si>
    <t>2025年高新区部门预算简表</t>
  </si>
  <si>
    <t>单位名称</t>
  </si>
  <si>
    <t>基本支出</t>
  </si>
  <si>
    <t>项目支出</t>
  </si>
  <si>
    <t>202</t>
  </si>
  <si>
    <t>益阳高新区财政局(本级)</t>
  </si>
  <si>
    <t>301</t>
  </si>
  <si>
    <t>益阳高新区经济合作局</t>
  </si>
  <si>
    <t>302</t>
  </si>
  <si>
    <t>益阳高新区产业发展局</t>
  </si>
  <si>
    <t>303</t>
  </si>
  <si>
    <t>益阳高新区企业服务中心</t>
  </si>
  <si>
    <t>304</t>
  </si>
  <si>
    <t>益阳高新区消防救援大队</t>
  </si>
  <si>
    <t>305</t>
  </si>
  <si>
    <t>国家税务总局益阳高新区税务局</t>
  </si>
  <si>
    <t>401</t>
  </si>
  <si>
    <t>益阳高新区开发建设局</t>
  </si>
  <si>
    <t>405</t>
  </si>
  <si>
    <t>益阳市自然资源和规划局高新区分局</t>
  </si>
  <si>
    <t>406</t>
  </si>
  <si>
    <t>益阳市生态环境局高新区分局</t>
  </si>
  <si>
    <t>402</t>
  </si>
  <si>
    <t>益阳高新区征地拆迁和土地储备中心</t>
  </si>
  <si>
    <t>513</t>
  </si>
  <si>
    <t>益阳高新区气象局</t>
  </si>
  <si>
    <t>601</t>
  </si>
  <si>
    <t>益阳高新区财政局</t>
  </si>
  <si>
    <t>701</t>
  </si>
  <si>
    <t>益阳高新区管理委员会办公室</t>
  </si>
  <si>
    <t>702</t>
  </si>
  <si>
    <t>益阳高新区组织工作局</t>
  </si>
  <si>
    <t>703</t>
  </si>
  <si>
    <t>益阳高新区监察工作委员会</t>
  </si>
  <si>
    <t>705</t>
  </si>
  <si>
    <t>益阳市公安局高新分局</t>
  </si>
  <si>
    <t>2025年高新区重点项目安排情况表</t>
  </si>
  <si>
    <t>项目名称</t>
  </si>
  <si>
    <t>2025年
预算安排数</t>
  </si>
  <si>
    <t>项目概述</t>
  </si>
  <si>
    <t>一、防范化解重大风险</t>
  </si>
  <si>
    <t>1.一般债务还本</t>
  </si>
  <si>
    <t>2025年一般债券还本支出</t>
  </si>
  <si>
    <t>2.一般债务付息</t>
  </si>
  <si>
    <t>2025年一般债券付息支出</t>
  </si>
  <si>
    <t>3.专项债务付息</t>
  </si>
  <si>
    <t>2025年专项债券付息支出</t>
  </si>
  <si>
    <t>二、产业扶持</t>
  </si>
  <si>
    <t>1.财源建设资金</t>
  </si>
  <si>
    <t>财源建设资金</t>
  </si>
  <si>
    <t>2.项目扶持资金</t>
  </si>
  <si>
    <t>项目扶持资金</t>
  </si>
  <si>
    <t>3.产业扶持资金</t>
  </si>
  <si>
    <t>对园区企业开展产业扶持、科技创新奖励</t>
  </si>
  <si>
    <t>4.开放型经济培育资金</t>
  </si>
  <si>
    <t>开放型经济培育资金</t>
  </si>
  <si>
    <t>5.产业引导基金</t>
  </si>
  <si>
    <t>园区产业引导基金</t>
  </si>
  <si>
    <t>三、基础设施建设及项目建设</t>
  </si>
  <si>
    <t>1.征地拆迁和土地报批收储</t>
  </si>
  <si>
    <t>土地报批收储和征地拆迁安置</t>
  </si>
  <si>
    <t>2.公益性项目代建</t>
  </si>
  <si>
    <t>园区公益性项目代建</t>
  </si>
  <si>
    <t>3.园区基础设施建设</t>
  </si>
  <si>
    <t>园区基础设施建设</t>
  </si>
  <si>
    <t>3.ppp项目</t>
  </si>
  <si>
    <t>PPP项目运维及可行性付费</t>
  </si>
  <si>
    <t>4.房屋整治及老旧小区改造</t>
  </si>
  <si>
    <t>辖区房屋整治及老旧小区改造</t>
  </si>
  <si>
    <t>5.水电气讯配套及管线迁移</t>
  </si>
  <si>
    <t>招商入驻项目水、电、气、讯配套和管线迁移</t>
  </si>
  <si>
    <t>6.市政设施维护</t>
  </si>
  <si>
    <t>园区市政设施维护维修</t>
  </si>
  <si>
    <t>7.绿化养护</t>
  </si>
  <si>
    <t>辖区绿化建设项目及绿化养护</t>
  </si>
  <si>
    <t>四、教育专项</t>
  </si>
  <si>
    <t>1.学校建设</t>
  </si>
  <si>
    <t>凤山、丁香等学校建设</t>
  </si>
  <si>
    <t>上年
预算数</t>
  </si>
  <si>
    <r>
      <rPr>
        <sz val="11"/>
        <rFont val="黑体"/>
        <charset val="134"/>
      </rPr>
      <t>上年预计
执行数</t>
    </r>
    <r>
      <rPr>
        <sz val="11"/>
        <rFont val="Times New Roman"/>
        <charset val="134"/>
      </rPr>
      <t xml:space="preserve"> </t>
    </r>
  </si>
  <si>
    <r>
      <rPr>
        <sz val="11"/>
        <rFont val="黑体"/>
        <charset val="134"/>
      </rPr>
      <t>预算数</t>
    </r>
  </si>
  <si>
    <r>
      <rPr>
        <sz val="11"/>
        <rFont val="黑体"/>
        <charset val="134"/>
      </rPr>
      <t>金额</t>
    </r>
  </si>
  <si>
    <r>
      <rPr>
        <sz val="11"/>
        <rFont val="黑体"/>
        <charset val="134"/>
      </rPr>
      <t>为上年
预算数的</t>
    </r>
    <r>
      <rPr>
        <sz val="11"/>
        <rFont val="Times New Roman"/>
        <charset val="134"/>
      </rPr>
      <t>%</t>
    </r>
  </si>
  <si>
    <r>
      <rPr>
        <sz val="11"/>
        <rFont val="黑体"/>
        <charset val="134"/>
      </rPr>
      <t>为上年预计执行数的</t>
    </r>
    <r>
      <rPr>
        <sz val="11"/>
        <rFont val="Times New Roman"/>
        <charset val="134"/>
      </rPr>
      <t>%</t>
    </r>
  </si>
  <si>
    <t>2010101</t>
  </si>
  <si>
    <t>行政运行</t>
  </si>
  <si>
    <t>2010102</t>
  </si>
  <si>
    <t>一般行政管理事务</t>
  </si>
  <si>
    <t>2010103</t>
  </si>
  <si>
    <t>机关服务</t>
  </si>
  <si>
    <t>2010104</t>
  </si>
  <si>
    <t>人大会议</t>
  </si>
  <si>
    <t>2010105</t>
  </si>
  <si>
    <t>人大立法</t>
  </si>
  <si>
    <t>2010106</t>
  </si>
  <si>
    <t>人大监督</t>
  </si>
  <si>
    <t>2010107</t>
  </si>
  <si>
    <t>人大代表履职能力提升</t>
  </si>
  <si>
    <t>2010108</t>
  </si>
  <si>
    <t>代表工作</t>
  </si>
  <si>
    <t>2010109</t>
  </si>
  <si>
    <t>人大信访工作</t>
  </si>
  <si>
    <t>2010150</t>
  </si>
  <si>
    <t>事业运行</t>
  </si>
  <si>
    <t>2010199</t>
  </si>
  <si>
    <t>其他人大事务支出</t>
  </si>
  <si>
    <t>2010201</t>
  </si>
  <si>
    <t>2010202</t>
  </si>
  <si>
    <t>2010203</t>
  </si>
  <si>
    <t>2010204</t>
  </si>
  <si>
    <t>政协会议</t>
  </si>
  <si>
    <t>2010205</t>
  </si>
  <si>
    <t>委员视察</t>
  </si>
  <si>
    <t>2010206</t>
  </si>
  <si>
    <t>参政议政</t>
  </si>
  <si>
    <t>2010250</t>
  </si>
  <si>
    <t>2010299</t>
  </si>
  <si>
    <t>其他政协事务支出</t>
  </si>
  <si>
    <t>2010301</t>
  </si>
  <si>
    <t>2010302</t>
  </si>
  <si>
    <t>2010303</t>
  </si>
  <si>
    <t>2010304</t>
  </si>
  <si>
    <t>专项服务</t>
  </si>
  <si>
    <t>2010305</t>
  </si>
  <si>
    <t>专项业务及机关事务管理</t>
  </si>
  <si>
    <t>2010306</t>
  </si>
  <si>
    <t>政务公开审批</t>
  </si>
  <si>
    <t>2010309</t>
  </si>
  <si>
    <t>参事事务</t>
  </si>
  <si>
    <t>2010350</t>
  </si>
  <si>
    <t>2010399</t>
  </si>
  <si>
    <t>其他政府办公厅（室）及相关机构事务支出</t>
  </si>
  <si>
    <t>2010401</t>
  </si>
  <si>
    <t>2010402</t>
  </si>
  <si>
    <t>2010403</t>
  </si>
  <si>
    <t>2010404</t>
  </si>
  <si>
    <t>战略规划与实施</t>
  </si>
  <si>
    <t>2010405</t>
  </si>
  <si>
    <t>日常经济运行调节</t>
  </si>
  <si>
    <t>2010406</t>
  </si>
  <si>
    <t>社会事业发展规划</t>
  </si>
  <si>
    <t>2010407</t>
  </si>
  <si>
    <t>经济体制改革研究</t>
  </si>
  <si>
    <t>2010408</t>
  </si>
  <si>
    <t>物价管理</t>
  </si>
  <si>
    <t>2010450</t>
  </si>
  <si>
    <t>2010499</t>
  </si>
  <si>
    <t>其他发展与改革事务支出</t>
  </si>
  <si>
    <t>2010501</t>
  </si>
  <si>
    <t>2010502</t>
  </si>
  <si>
    <t>2010503</t>
  </si>
  <si>
    <t>2010504</t>
  </si>
  <si>
    <t>信息事务</t>
  </si>
  <si>
    <t>2010505</t>
  </si>
  <si>
    <t>专项统计业务</t>
  </si>
  <si>
    <t>2010506</t>
  </si>
  <si>
    <t>统计管理</t>
  </si>
  <si>
    <t>2010507</t>
  </si>
  <si>
    <t>专项普查活动</t>
  </si>
  <si>
    <t>2010508</t>
  </si>
  <si>
    <t>统计抽样调查</t>
  </si>
  <si>
    <t>2010550</t>
  </si>
  <si>
    <t>2010599</t>
  </si>
  <si>
    <t>其他统计信息事务支出</t>
  </si>
  <si>
    <t>2010601</t>
  </si>
  <si>
    <t>2010602</t>
  </si>
  <si>
    <t>2010603</t>
  </si>
  <si>
    <t>2010604</t>
  </si>
  <si>
    <t>预算改革业务</t>
  </si>
  <si>
    <t>2010605</t>
  </si>
  <si>
    <t>财政国库业务</t>
  </si>
  <si>
    <t>2010606</t>
  </si>
  <si>
    <t>财政监察</t>
  </si>
  <si>
    <t>2010607</t>
  </si>
  <si>
    <t>信息化建设</t>
  </si>
  <si>
    <t>2010608</t>
  </si>
  <si>
    <t>财政委托业务支出</t>
  </si>
  <si>
    <t>2010650</t>
  </si>
  <si>
    <t>2010699</t>
  </si>
  <si>
    <t>其他财政事务支出</t>
  </si>
  <si>
    <t>2010701</t>
  </si>
  <si>
    <t>2010702</t>
  </si>
  <si>
    <t>2010703</t>
  </si>
  <si>
    <t>2010709</t>
  </si>
  <si>
    <t>2010710</t>
  </si>
  <si>
    <t>税收业务</t>
  </si>
  <si>
    <t>2010750</t>
  </si>
  <si>
    <t>2010799</t>
  </si>
  <si>
    <t>其他税收事务支出</t>
  </si>
  <si>
    <t>2010801</t>
  </si>
  <si>
    <t>2010802</t>
  </si>
  <si>
    <t>2010803</t>
  </si>
  <si>
    <t>2010804</t>
  </si>
  <si>
    <t>审计业务</t>
  </si>
  <si>
    <t>2010805</t>
  </si>
  <si>
    <t>审计管理</t>
  </si>
  <si>
    <t>2010806</t>
  </si>
  <si>
    <t>2010850</t>
  </si>
  <si>
    <t>2010899</t>
  </si>
  <si>
    <t>其他审计事务支出</t>
  </si>
  <si>
    <t>2010901</t>
  </si>
  <si>
    <t>2010902</t>
  </si>
  <si>
    <t>2010903</t>
  </si>
  <si>
    <t>2010905</t>
  </si>
  <si>
    <t>缉私办案</t>
  </si>
  <si>
    <t>2010907</t>
  </si>
  <si>
    <t>口岸管理</t>
  </si>
  <si>
    <t>2010908</t>
  </si>
  <si>
    <t>2010909</t>
  </si>
  <si>
    <t>海关关务</t>
  </si>
  <si>
    <t>2010910</t>
  </si>
  <si>
    <t>关税征管</t>
  </si>
  <si>
    <t>2010911</t>
  </si>
  <si>
    <t>海关监管</t>
  </si>
  <si>
    <t>2010912</t>
  </si>
  <si>
    <t>检验检疫</t>
  </si>
  <si>
    <t>2010950</t>
  </si>
  <si>
    <t>2010999</t>
  </si>
  <si>
    <t>其他海关事务支出</t>
  </si>
  <si>
    <t>2011101</t>
  </si>
  <si>
    <t>2011102</t>
  </si>
  <si>
    <t>2011103</t>
  </si>
  <si>
    <t>2011104</t>
  </si>
  <si>
    <t>大案要案查处</t>
  </si>
  <si>
    <t>2011105</t>
  </si>
  <si>
    <t>派驻派出机构</t>
  </si>
  <si>
    <t>2011106</t>
  </si>
  <si>
    <t>巡视工作</t>
  </si>
  <si>
    <t>2011150</t>
  </si>
  <si>
    <t>2011199</t>
  </si>
  <si>
    <t>其他纪检监察事务支出</t>
  </si>
  <si>
    <t>2011301</t>
  </si>
  <si>
    <t>2011302</t>
  </si>
  <si>
    <t>2011303</t>
  </si>
  <si>
    <t>2011304</t>
  </si>
  <si>
    <t>对外贸易管理</t>
  </si>
  <si>
    <t>2011305</t>
  </si>
  <si>
    <t>国际经济合作</t>
  </si>
  <si>
    <t>2011306</t>
  </si>
  <si>
    <t>外资管理</t>
  </si>
  <si>
    <t>2011307</t>
  </si>
  <si>
    <t>国内贸易管理</t>
  </si>
  <si>
    <t>2011308</t>
  </si>
  <si>
    <t>招商引资</t>
  </si>
  <si>
    <t>2011350</t>
  </si>
  <si>
    <t>2011399</t>
  </si>
  <si>
    <t>其他商贸事务支出</t>
  </si>
  <si>
    <t>2011401</t>
  </si>
  <si>
    <t>2011402</t>
  </si>
  <si>
    <t>2011403</t>
  </si>
  <si>
    <t>2011404</t>
  </si>
  <si>
    <t>专利审批</t>
  </si>
  <si>
    <t>2011405</t>
  </si>
  <si>
    <t>知识产权战略和规划</t>
  </si>
  <si>
    <t>2011408</t>
  </si>
  <si>
    <t>国际合作与交流</t>
  </si>
  <si>
    <t>2011409</t>
  </si>
  <si>
    <t>知识产权宏观管理</t>
  </si>
  <si>
    <t>2011410</t>
  </si>
  <si>
    <t>商标管理</t>
  </si>
  <si>
    <t>2011411</t>
  </si>
  <si>
    <t>原产地地理标志管理</t>
  </si>
  <si>
    <t>2011450</t>
  </si>
  <si>
    <t>2011499</t>
  </si>
  <si>
    <t>其他知识产权事务支出</t>
  </si>
  <si>
    <t>2012301</t>
  </si>
  <si>
    <t>2012302</t>
  </si>
  <si>
    <t>2012303</t>
  </si>
  <si>
    <t>2012304</t>
  </si>
  <si>
    <t>民族工作专项</t>
  </si>
  <si>
    <t>2012350</t>
  </si>
  <si>
    <t>2012399</t>
  </si>
  <si>
    <t>其他民族事务支出</t>
  </si>
  <si>
    <t>2012501</t>
  </si>
  <si>
    <t>2012502</t>
  </si>
  <si>
    <t>2012503</t>
  </si>
  <si>
    <t>2012504</t>
  </si>
  <si>
    <t>港澳事务</t>
  </si>
  <si>
    <t>2012505</t>
  </si>
  <si>
    <t>台湾事务</t>
  </si>
  <si>
    <t>2012550</t>
  </si>
  <si>
    <t>2012599</t>
  </si>
  <si>
    <t>其他港澳台事务支出</t>
  </si>
  <si>
    <t>2012601</t>
  </si>
  <si>
    <t>2012602</t>
  </si>
  <si>
    <t>2012603</t>
  </si>
  <si>
    <t>2012604</t>
  </si>
  <si>
    <t>档案馆</t>
  </si>
  <si>
    <t>2012699</t>
  </si>
  <si>
    <t>其他档案事务支出</t>
  </si>
  <si>
    <t>2012801</t>
  </si>
  <si>
    <t>2012802</t>
  </si>
  <si>
    <t>2012803</t>
  </si>
  <si>
    <t>2012804</t>
  </si>
  <si>
    <t>2012850</t>
  </si>
  <si>
    <t>2012899</t>
  </si>
  <si>
    <t>其他民主党派及工商联事务支出</t>
  </si>
  <si>
    <t>2012901</t>
  </si>
  <si>
    <t>2012902</t>
  </si>
  <si>
    <t>2012903</t>
  </si>
  <si>
    <t>2012906</t>
  </si>
  <si>
    <t>工会事务</t>
  </si>
  <si>
    <t>2012950</t>
  </si>
  <si>
    <t>2012999</t>
  </si>
  <si>
    <t>其他群众团体事务支出</t>
  </si>
  <si>
    <t>2013101</t>
  </si>
  <si>
    <t>2013102</t>
  </si>
  <si>
    <t>2013103</t>
  </si>
  <si>
    <t>2013105</t>
  </si>
  <si>
    <t>专项业务</t>
  </si>
  <si>
    <t>2013150</t>
  </si>
  <si>
    <t>2013199</t>
  </si>
  <si>
    <t>其他党委办公厅（室）及相关机构事务支出</t>
  </si>
  <si>
    <t>2013201</t>
  </si>
  <si>
    <t>2013202</t>
  </si>
  <si>
    <t>2013203</t>
  </si>
  <si>
    <t>2013204</t>
  </si>
  <si>
    <t>公务员事务</t>
  </si>
  <si>
    <t>2013250</t>
  </si>
  <si>
    <t>2013299</t>
  </si>
  <si>
    <t>其他组织事务支出</t>
  </si>
  <si>
    <t>2013301</t>
  </si>
  <si>
    <t>2013302</t>
  </si>
  <si>
    <t>2013303</t>
  </si>
  <si>
    <t>2013304</t>
  </si>
  <si>
    <t>宣传管理</t>
  </si>
  <si>
    <t>2013350</t>
  </si>
  <si>
    <t>2013399</t>
  </si>
  <si>
    <t>其他宣传事务支出</t>
  </si>
  <si>
    <t>2013401</t>
  </si>
  <si>
    <t>2013402</t>
  </si>
  <si>
    <t>2013403</t>
  </si>
  <si>
    <t>2013404</t>
  </si>
  <si>
    <t>宗教事务</t>
  </si>
  <si>
    <t>2013405</t>
  </si>
  <si>
    <t>华侨事务</t>
  </si>
  <si>
    <t>2013450</t>
  </si>
  <si>
    <t>2013499</t>
  </si>
  <si>
    <t>其他统战事务支出</t>
  </si>
  <si>
    <t>2013501</t>
  </si>
  <si>
    <t>2013502</t>
  </si>
  <si>
    <t>2013503</t>
  </si>
  <si>
    <t>2013550</t>
  </si>
  <si>
    <t>2013599</t>
  </si>
  <si>
    <t>其他对外联络事务支出</t>
  </si>
  <si>
    <t>2013601</t>
  </si>
  <si>
    <t>2013602</t>
  </si>
  <si>
    <t>2013603</t>
  </si>
  <si>
    <t>2013650</t>
  </si>
  <si>
    <t>2013699</t>
  </si>
  <si>
    <t>其他共产党事务支出</t>
  </si>
  <si>
    <t>2013701</t>
  </si>
  <si>
    <t>2013702</t>
  </si>
  <si>
    <t>2013703</t>
  </si>
  <si>
    <t>2013704</t>
  </si>
  <si>
    <t>信息安全事务</t>
  </si>
  <si>
    <t>2013750</t>
  </si>
  <si>
    <t>2013799</t>
  </si>
  <si>
    <t>其他网信事务支出</t>
  </si>
  <si>
    <t>2013801</t>
  </si>
  <si>
    <t>2013802</t>
  </si>
  <si>
    <t>2013803</t>
  </si>
  <si>
    <t>2013804</t>
  </si>
  <si>
    <t>市场主体管理</t>
  </si>
  <si>
    <t>2013805</t>
  </si>
  <si>
    <t>市场秩序执法</t>
  </si>
  <si>
    <t>2013808</t>
  </si>
  <si>
    <t>2013810</t>
  </si>
  <si>
    <t>质量基础</t>
  </si>
  <si>
    <t>2013812</t>
  </si>
  <si>
    <t>药品事务</t>
  </si>
  <si>
    <t>2013813</t>
  </si>
  <si>
    <t>医疗器械事务</t>
  </si>
  <si>
    <t>2013814</t>
  </si>
  <si>
    <t>化妆品事务</t>
  </si>
  <si>
    <t>2013815</t>
  </si>
  <si>
    <t>质量安全监管</t>
  </si>
  <si>
    <t>2013816</t>
  </si>
  <si>
    <t>食品安全监管</t>
  </si>
  <si>
    <t>2013850</t>
  </si>
  <si>
    <t>2013899</t>
  </si>
  <si>
    <t>其他市场监督管理事务</t>
  </si>
  <si>
    <t>2013901</t>
  </si>
  <si>
    <t>2013902</t>
  </si>
  <si>
    <t>2013903</t>
  </si>
  <si>
    <t>2013904</t>
  </si>
  <si>
    <t>2013950</t>
  </si>
  <si>
    <t>2013999</t>
  </si>
  <si>
    <t>其他社会工作事务支出</t>
  </si>
  <si>
    <t>2014001</t>
  </si>
  <si>
    <t>2014002</t>
  </si>
  <si>
    <t>2014003</t>
  </si>
  <si>
    <t>2014004</t>
  </si>
  <si>
    <t>信访业务</t>
  </si>
  <si>
    <t>2014099</t>
  </si>
  <si>
    <t>其他信访事务支出</t>
  </si>
  <si>
    <t>2019901</t>
  </si>
  <si>
    <t>国家赔偿费用支出</t>
  </si>
  <si>
    <t>2019999</t>
  </si>
  <si>
    <t>其他一般公共服务支出</t>
  </si>
  <si>
    <t>2020101</t>
  </si>
  <si>
    <t>2020102</t>
  </si>
  <si>
    <t>2020103</t>
  </si>
  <si>
    <t>2020104</t>
  </si>
  <si>
    <t>2020150</t>
  </si>
  <si>
    <t>2020199</t>
  </si>
  <si>
    <t>其他外交管理事务支出</t>
  </si>
  <si>
    <t>2020201</t>
  </si>
  <si>
    <t>驻外使领馆（团、处）</t>
  </si>
  <si>
    <t>2020202</t>
  </si>
  <si>
    <t>其他驻外机构支出</t>
  </si>
  <si>
    <t>2020304</t>
  </si>
  <si>
    <t>援外优惠贷款贴息</t>
  </si>
  <si>
    <t>2020306</t>
  </si>
  <si>
    <t>对外援助</t>
  </si>
  <si>
    <t>2020401</t>
  </si>
  <si>
    <t>国际组织会费</t>
  </si>
  <si>
    <t>2020402</t>
  </si>
  <si>
    <t>国际组织捐赠</t>
  </si>
  <si>
    <t>2020403</t>
  </si>
  <si>
    <t>维和摊款</t>
  </si>
  <si>
    <t>2020404</t>
  </si>
  <si>
    <t>国际组织股金及基金</t>
  </si>
  <si>
    <t>2020499</t>
  </si>
  <si>
    <t>其他国际组织支出</t>
  </si>
  <si>
    <t>2020503</t>
  </si>
  <si>
    <t>在华国际会议</t>
  </si>
  <si>
    <t>2020504</t>
  </si>
  <si>
    <t>国际交流活动</t>
  </si>
  <si>
    <t>2020505</t>
  </si>
  <si>
    <t>对外合作活动</t>
  </si>
  <si>
    <t>2020599</t>
  </si>
  <si>
    <t>其他对外合作与交流支出</t>
  </si>
  <si>
    <t>2020601</t>
  </si>
  <si>
    <t>对外宣传</t>
  </si>
  <si>
    <t>2020701</t>
  </si>
  <si>
    <t>边界勘界</t>
  </si>
  <si>
    <t>2020702</t>
  </si>
  <si>
    <t>边界联检</t>
  </si>
  <si>
    <t>2020703</t>
  </si>
  <si>
    <t>边界界桩维护</t>
  </si>
  <si>
    <t>2020799</t>
  </si>
  <si>
    <t>2020801</t>
  </si>
  <si>
    <t>2020802</t>
  </si>
  <si>
    <t>2020803</t>
  </si>
  <si>
    <t>2020850</t>
  </si>
  <si>
    <t>2020899</t>
  </si>
  <si>
    <t>其他国际发展合作支出</t>
  </si>
  <si>
    <t>2029999</t>
  </si>
  <si>
    <t>其他外交支出</t>
  </si>
  <si>
    <t>2030101</t>
  </si>
  <si>
    <t>现役部队</t>
  </si>
  <si>
    <t>2030102</t>
  </si>
  <si>
    <t>预备役部队</t>
  </si>
  <si>
    <t>2030199</t>
  </si>
  <si>
    <t>其他军费支出</t>
  </si>
  <si>
    <t>2030401</t>
  </si>
  <si>
    <t>国防科研事业</t>
  </si>
  <si>
    <t>2030501</t>
  </si>
  <si>
    <t>专项工程</t>
  </si>
  <si>
    <t>2030601</t>
  </si>
  <si>
    <t>兵役征集</t>
  </si>
  <si>
    <t>2030602</t>
  </si>
  <si>
    <t>经济动员</t>
  </si>
  <si>
    <t>2030603</t>
  </si>
  <si>
    <t>人民防空</t>
  </si>
  <si>
    <t>2030604</t>
  </si>
  <si>
    <t>交通战备</t>
  </si>
  <si>
    <t>2030607</t>
  </si>
  <si>
    <t>民兵</t>
  </si>
  <si>
    <t>2030608</t>
  </si>
  <si>
    <t>边海防</t>
  </si>
  <si>
    <t>2030699</t>
  </si>
  <si>
    <t>其他国防动员支出</t>
  </si>
  <si>
    <t>2039999</t>
  </si>
  <si>
    <t>其他国防支出</t>
  </si>
  <si>
    <t>2040101</t>
  </si>
  <si>
    <t>武装警察部队</t>
  </si>
  <si>
    <t>2040199</t>
  </si>
  <si>
    <t>其他武装警察部队支出</t>
  </si>
  <si>
    <t>2040201</t>
  </si>
  <si>
    <t>2040202</t>
  </si>
  <si>
    <t>2040203</t>
  </si>
  <si>
    <t>2040219</t>
  </si>
  <si>
    <t>2040220</t>
  </si>
  <si>
    <t>执法办案</t>
  </si>
  <si>
    <t>2040221</t>
  </si>
  <si>
    <t>特别业务</t>
  </si>
  <si>
    <t>2040222</t>
  </si>
  <si>
    <t>特勤业务</t>
  </si>
  <si>
    <t>2040223</t>
  </si>
  <si>
    <t>移民事务</t>
  </si>
  <si>
    <t>2040250</t>
  </si>
  <si>
    <t>2040299</t>
  </si>
  <si>
    <t>其他公安支出</t>
  </si>
  <si>
    <t>2040301</t>
  </si>
  <si>
    <t>2040302</t>
  </si>
  <si>
    <t>2040303</t>
  </si>
  <si>
    <t>2040304</t>
  </si>
  <si>
    <t>安全业务</t>
  </si>
  <si>
    <t>2040350</t>
  </si>
  <si>
    <t>2040399</t>
  </si>
  <si>
    <t>其他国家安全支出</t>
  </si>
  <si>
    <t>2040401</t>
  </si>
  <si>
    <t>2040402</t>
  </si>
  <si>
    <t>2040403</t>
  </si>
  <si>
    <t>2040409</t>
  </si>
  <si>
    <t>“两房”建设</t>
  </si>
  <si>
    <t>2040410</t>
  </si>
  <si>
    <t>检察监督</t>
  </si>
  <si>
    <t>2040450</t>
  </si>
  <si>
    <t>2040499</t>
  </si>
  <si>
    <t>其他检察支出</t>
  </si>
  <si>
    <t>2040501</t>
  </si>
  <si>
    <t>2040502</t>
  </si>
  <si>
    <t>2040503</t>
  </si>
  <si>
    <t>2040504</t>
  </si>
  <si>
    <t>案件审判</t>
  </si>
  <si>
    <t>2040505</t>
  </si>
  <si>
    <t>案件执行</t>
  </si>
  <si>
    <t>2040506</t>
  </si>
  <si>
    <t>“两庭”建设</t>
  </si>
  <si>
    <t>2040550</t>
  </si>
  <si>
    <t>2040599</t>
  </si>
  <si>
    <t>其他法院支出</t>
  </si>
  <si>
    <t>2040601</t>
  </si>
  <si>
    <t>2040602</t>
  </si>
  <si>
    <t>2040603</t>
  </si>
  <si>
    <t>2040604</t>
  </si>
  <si>
    <t>基层司法业务</t>
  </si>
  <si>
    <t>2040605</t>
  </si>
  <si>
    <t>普法宣传</t>
  </si>
  <si>
    <t>2040606</t>
  </si>
  <si>
    <t>律师管理</t>
  </si>
  <si>
    <t>2040607</t>
  </si>
  <si>
    <t>公共法律服务</t>
  </si>
  <si>
    <t>2040608</t>
  </si>
  <si>
    <t>国家统一法律职业资格考试</t>
  </si>
  <si>
    <t>2040610</t>
  </si>
  <si>
    <t>社区矫正</t>
  </si>
  <si>
    <t>2040612</t>
  </si>
  <si>
    <t>法治建设</t>
  </si>
  <si>
    <t>2040613</t>
  </si>
  <si>
    <t>2040650</t>
  </si>
  <si>
    <t>2040699</t>
  </si>
  <si>
    <t>其他司法支出</t>
  </si>
  <si>
    <t>2040701</t>
  </si>
  <si>
    <t>2040702</t>
  </si>
  <si>
    <t>2040703</t>
  </si>
  <si>
    <t>2040704</t>
  </si>
  <si>
    <t>罪犯生活及医疗卫生</t>
  </si>
  <si>
    <t>2040705</t>
  </si>
  <si>
    <t>监狱业务及罪犯改造</t>
  </si>
  <si>
    <t>2040706</t>
  </si>
  <si>
    <t>狱政设施建设</t>
  </si>
  <si>
    <t>2040707</t>
  </si>
  <si>
    <t>2040750</t>
  </si>
  <si>
    <t>2040799</t>
  </si>
  <si>
    <t>其他监狱支出</t>
  </si>
  <si>
    <t>2040801</t>
  </si>
  <si>
    <t>2040802</t>
  </si>
  <si>
    <t>2040803</t>
  </si>
  <si>
    <t>2040804</t>
  </si>
  <si>
    <t>强制隔离戒毒人员生活</t>
  </si>
  <si>
    <t>2040805</t>
  </si>
  <si>
    <t>强制隔离戒毒人员教育</t>
  </si>
  <si>
    <t>2040806</t>
  </si>
  <si>
    <t>所政设施建设</t>
  </si>
  <si>
    <t>2040807</t>
  </si>
  <si>
    <t>2040850</t>
  </si>
  <si>
    <t>2040899</t>
  </si>
  <si>
    <t>其他强制隔离戒毒支出</t>
  </si>
  <si>
    <t>2040901</t>
  </si>
  <si>
    <t>2040902</t>
  </si>
  <si>
    <t>2040903</t>
  </si>
  <si>
    <t>2040904</t>
  </si>
  <si>
    <t>保密技术</t>
  </si>
  <si>
    <t>2040905</t>
  </si>
  <si>
    <t>保密管理</t>
  </si>
  <si>
    <t>2040950</t>
  </si>
  <si>
    <t>2040999</t>
  </si>
  <si>
    <t>其他国家保密支出</t>
  </si>
  <si>
    <t>2041001</t>
  </si>
  <si>
    <t>2041002</t>
  </si>
  <si>
    <t>2041006</t>
  </si>
  <si>
    <t>2041007</t>
  </si>
  <si>
    <t>缉私业务</t>
  </si>
  <si>
    <t>2041099</t>
  </si>
  <si>
    <t>其他缉私警察支出</t>
  </si>
  <si>
    <t>2049902</t>
  </si>
  <si>
    <t>国家司法救助支出</t>
  </si>
  <si>
    <t>2049999</t>
  </si>
  <si>
    <t>其他公共安全支出</t>
  </si>
  <si>
    <t>2050101</t>
  </si>
  <si>
    <t>2050102</t>
  </si>
  <si>
    <t>2050103</t>
  </si>
  <si>
    <t>2050199</t>
  </si>
  <si>
    <t>其他教育管理事务支出</t>
  </si>
  <si>
    <t>2050201</t>
  </si>
  <si>
    <t>学前教育</t>
  </si>
  <si>
    <t>2050202</t>
  </si>
  <si>
    <t>小学教育</t>
  </si>
  <si>
    <t>2050203</t>
  </si>
  <si>
    <t>初中教育</t>
  </si>
  <si>
    <t>2050204</t>
  </si>
  <si>
    <t>高中教育</t>
  </si>
  <si>
    <t>2050205</t>
  </si>
  <si>
    <t>高等教育</t>
  </si>
  <si>
    <t>2050299</t>
  </si>
  <si>
    <t>其他普通教育支出</t>
  </si>
  <si>
    <t>2050301</t>
  </si>
  <si>
    <t>初等职业教育</t>
  </si>
  <si>
    <t>2050302</t>
  </si>
  <si>
    <t>中等职业教育</t>
  </si>
  <si>
    <t>2050303</t>
  </si>
  <si>
    <t>技校教育</t>
  </si>
  <si>
    <t>2050305</t>
  </si>
  <si>
    <t>高等职业教育</t>
  </si>
  <si>
    <t>2050399</t>
  </si>
  <si>
    <t>其他职业教育支出</t>
  </si>
  <si>
    <t>2050401</t>
  </si>
  <si>
    <t>成人初等教育</t>
  </si>
  <si>
    <t>2050402</t>
  </si>
  <si>
    <t>成人中等教育</t>
  </si>
  <si>
    <t>2050403</t>
  </si>
  <si>
    <t>成人高等教育</t>
  </si>
  <si>
    <t>2050404</t>
  </si>
  <si>
    <t>成人广播电视教育</t>
  </si>
  <si>
    <t>2050499</t>
  </si>
  <si>
    <t>其他成人教育支出</t>
  </si>
  <si>
    <t>2050501</t>
  </si>
  <si>
    <t>广播电视学校</t>
  </si>
  <si>
    <t>2050502</t>
  </si>
  <si>
    <t>教育电视台</t>
  </si>
  <si>
    <t>2050599</t>
  </si>
  <si>
    <t>其他广播电视教育支出</t>
  </si>
  <si>
    <t>2050601</t>
  </si>
  <si>
    <t>出国留学教育</t>
  </si>
  <si>
    <t>2050602</t>
  </si>
  <si>
    <t>来华留学教育</t>
  </si>
  <si>
    <t>2050699</t>
  </si>
  <si>
    <t>其他留学教育支出</t>
  </si>
  <si>
    <t>2050701</t>
  </si>
  <si>
    <t>特殊学校教育</t>
  </si>
  <si>
    <t>2050702</t>
  </si>
  <si>
    <t>工读学校教育</t>
  </si>
  <si>
    <t>2050799</t>
  </si>
  <si>
    <t>其他特殊教育支出</t>
  </si>
  <si>
    <t>2050801</t>
  </si>
  <si>
    <t>教师进修</t>
  </si>
  <si>
    <t>2050802</t>
  </si>
  <si>
    <t>干部教育</t>
  </si>
  <si>
    <t>2050803</t>
  </si>
  <si>
    <t>培训支出</t>
  </si>
  <si>
    <t>2050804</t>
  </si>
  <si>
    <t>退役士兵能力提升</t>
  </si>
  <si>
    <t>2050899</t>
  </si>
  <si>
    <t>其他进修及培训</t>
  </si>
  <si>
    <t>2050901</t>
  </si>
  <si>
    <t>农村中小学校舍建设</t>
  </si>
  <si>
    <t>2050902</t>
  </si>
  <si>
    <t>农村中小学教学设施</t>
  </si>
  <si>
    <t>2050903</t>
  </si>
  <si>
    <t>城市中小学校舍建设</t>
  </si>
  <si>
    <t>2050904</t>
  </si>
  <si>
    <t>城市中小学教学设施</t>
  </si>
  <si>
    <t>2050905</t>
  </si>
  <si>
    <t>中等职业学校教学设施</t>
  </si>
  <si>
    <t>2050999</t>
  </si>
  <si>
    <t>其他教育费附加安排的支出</t>
  </si>
  <si>
    <t>2059999</t>
  </si>
  <si>
    <t>其他教育支出</t>
  </si>
  <si>
    <t>2060101</t>
  </si>
  <si>
    <t>2060102</t>
  </si>
  <si>
    <t>2060103</t>
  </si>
  <si>
    <t>2060199</t>
  </si>
  <si>
    <t>其他科学技术管理事务支出</t>
  </si>
  <si>
    <t>2060201</t>
  </si>
  <si>
    <t>机构运行</t>
  </si>
  <si>
    <t>2060203</t>
  </si>
  <si>
    <t>自然科学基金</t>
  </si>
  <si>
    <t>2060204</t>
  </si>
  <si>
    <t>实验室及相关设施</t>
  </si>
  <si>
    <t>2060205</t>
  </si>
  <si>
    <t>重大科学工程</t>
  </si>
  <si>
    <t>2060206</t>
  </si>
  <si>
    <t>专项基础科研</t>
  </si>
  <si>
    <t>2060207</t>
  </si>
  <si>
    <t>专项技术基础</t>
  </si>
  <si>
    <t>2060208</t>
  </si>
  <si>
    <t>科技人才队伍建设</t>
  </si>
  <si>
    <t>2060299</t>
  </si>
  <si>
    <t>其他基础研究支出</t>
  </si>
  <si>
    <t>2060301</t>
  </si>
  <si>
    <t>2060302</t>
  </si>
  <si>
    <t>社会公益研究</t>
  </si>
  <si>
    <t>2060303</t>
  </si>
  <si>
    <t>高技术研究</t>
  </si>
  <si>
    <t>2060304</t>
  </si>
  <si>
    <t>专项科研试制</t>
  </si>
  <si>
    <t>2060399</t>
  </si>
  <si>
    <t>其他应用研究支出</t>
  </si>
  <si>
    <t>2060401</t>
  </si>
  <si>
    <t>2060404</t>
  </si>
  <si>
    <t>科技成果转化与扩散</t>
  </si>
  <si>
    <t>2060405</t>
  </si>
  <si>
    <t>共性技术研究与开发</t>
  </si>
  <si>
    <t>2060499</t>
  </si>
  <si>
    <t>其他技术研究与开发支出</t>
  </si>
  <si>
    <t>2060501</t>
  </si>
  <si>
    <t>2060502</t>
  </si>
  <si>
    <t>技术创新服务体系</t>
  </si>
  <si>
    <t>2060503</t>
  </si>
  <si>
    <t>科技条件专项</t>
  </si>
  <si>
    <t>2060599</t>
  </si>
  <si>
    <t>其他科技条件与服务支出</t>
  </si>
  <si>
    <t>2060601</t>
  </si>
  <si>
    <t>社会科学研究机构</t>
  </si>
  <si>
    <t>2060602</t>
  </si>
  <si>
    <t>社会科学研究</t>
  </si>
  <si>
    <t>2060603</t>
  </si>
  <si>
    <t>社科基金支出</t>
  </si>
  <si>
    <t>2060699</t>
  </si>
  <si>
    <t>其他社会科学支出</t>
  </si>
  <si>
    <t>2060701</t>
  </si>
  <si>
    <t>2060702</t>
  </si>
  <si>
    <t>科普活动</t>
  </si>
  <si>
    <t>2060703</t>
  </si>
  <si>
    <t>青少年科技活动</t>
  </si>
  <si>
    <t>2060704</t>
  </si>
  <si>
    <t>学术交流活动</t>
  </si>
  <si>
    <t>2060705</t>
  </si>
  <si>
    <t>科技馆站</t>
  </si>
  <si>
    <t>2060799</t>
  </si>
  <si>
    <t>其他科学技术普及支出</t>
  </si>
  <si>
    <t>2060801</t>
  </si>
  <si>
    <t>国际交流与合作</t>
  </si>
  <si>
    <t>2060802</t>
  </si>
  <si>
    <t>重大科技合作项目</t>
  </si>
  <si>
    <t>2060899</t>
  </si>
  <si>
    <t>其他科技交流与合作支出</t>
  </si>
  <si>
    <t>2060901</t>
  </si>
  <si>
    <t>科技重大专项</t>
  </si>
  <si>
    <t>2060902</t>
  </si>
  <si>
    <t>重点研发计划</t>
  </si>
  <si>
    <t>2060999</t>
  </si>
  <si>
    <t>其他科技重大项目</t>
  </si>
  <si>
    <t>2069901</t>
  </si>
  <si>
    <t>科技奖励</t>
  </si>
  <si>
    <t>2069902</t>
  </si>
  <si>
    <t>核应急</t>
  </si>
  <si>
    <t>2069903</t>
  </si>
  <si>
    <t>转制科研机构</t>
  </si>
  <si>
    <t>2069999</t>
  </si>
  <si>
    <t>其他科学技术支出</t>
  </si>
  <si>
    <t>2070101</t>
  </si>
  <si>
    <t>2070102</t>
  </si>
  <si>
    <t>2070103</t>
  </si>
  <si>
    <t>2070104</t>
  </si>
  <si>
    <t>图书馆</t>
  </si>
  <si>
    <t>2070105</t>
  </si>
  <si>
    <t>文化展示及纪念机构</t>
  </si>
  <si>
    <t>2070106</t>
  </si>
  <si>
    <t>艺术表演场所</t>
  </si>
  <si>
    <t>2070107</t>
  </si>
  <si>
    <t>艺术表演团体</t>
  </si>
  <si>
    <t>2070108</t>
  </si>
  <si>
    <t>文化活动</t>
  </si>
  <si>
    <t>2070109</t>
  </si>
  <si>
    <t>群众文化</t>
  </si>
  <si>
    <t>2070110</t>
  </si>
  <si>
    <t>文化和旅游交流与合作</t>
  </si>
  <si>
    <t>2070111</t>
  </si>
  <si>
    <t>文化创作与保护</t>
  </si>
  <si>
    <t>2070112</t>
  </si>
  <si>
    <t>文化和旅游市场管理</t>
  </si>
  <si>
    <t>2070113</t>
  </si>
  <si>
    <t>旅游宣传</t>
  </si>
  <si>
    <t>2070114</t>
  </si>
  <si>
    <t>文化和旅游管理事务</t>
  </si>
  <si>
    <t>2070199</t>
  </si>
  <si>
    <t>其他文化和旅游支出</t>
  </si>
  <si>
    <t>2070201</t>
  </si>
  <si>
    <t>2070202</t>
  </si>
  <si>
    <t>2070203</t>
  </si>
  <si>
    <t>2070204</t>
  </si>
  <si>
    <t>文物保护</t>
  </si>
  <si>
    <t>2070205</t>
  </si>
  <si>
    <t>博物馆</t>
  </si>
  <si>
    <t>2070206</t>
  </si>
  <si>
    <t>历史名城与古迹</t>
  </si>
  <si>
    <t>2070299</t>
  </si>
  <si>
    <t>其他文物支出</t>
  </si>
  <si>
    <t>2070301</t>
  </si>
  <si>
    <t>2070302</t>
  </si>
  <si>
    <t>2070303</t>
  </si>
  <si>
    <t>2070304</t>
  </si>
  <si>
    <t>运动项目管理</t>
  </si>
  <si>
    <t>2070305</t>
  </si>
  <si>
    <t>体育竞赛</t>
  </si>
  <si>
    <t>2070306</t>
  </si>
  <si>
    <t>体育训练</t>
  </si>
  <si>
    <t>2070307</t>
  </si>
  <si>
    <t>体育场馆</t>
  </si>
  <si>
    <t>2070308</t>
  </si>
  <si>
    <t>群众体育</t>
  </si>
  <si>
    <t>2070309</t>
  </si>
  <si>
    <t>体育交流与合作</t>
  </si>
  <si>
    <t>2070399</t>
  </si>
  <si>
    <t>其他体育支出</t>
  </si>
  <si>
    <t>2070601</t>
  </si>
  <si>
    <t>2070602</t>
  </si>
  <si>
    <t>2070603</t>
  </si>
  <si>
    <t>2070604</t>
  </si>
  <si>
    <t>新闻通讯</t>
  </si>
  <si>
    <t>2070605</t>
  </si>
  <si>
    <t>出版发行</t>
  </si>
  <si>
    <t>2070606</t>
  </si>
  <si>
    <t>版权管理</t>
  </si>
  <si>
    <t>2070607</t>
  </si>
  <si>
    <t>电影</t>
  </si>
  <si>
    <t>2070699</t>
  </si>
  <si>
    <t>其他新闻出版电影支出</t>
  </si>
  <si>
    <t>2070801</t>
  </si>
  <si>
    <t>2070802</t>
  </si>
  <si>
    <t>2070803</t>
  </si>
  <si>
    <t>2070806</t>
  </si>
  <si>
    <t>监测监管</t>
  </si>
  <si>
    <t>2070807</t>
  </si>
  <si>
    <t>传输发射</t>
  </si>
  <si>
    <t>2070808</t>
  </si>
  <si>
    <t>广播电视事务</t>
  </si>
  <si>
    <t>2070899</t>
  </si>
  <si>
    <t>其他广播电视支出</t>
  </si>
  <si>
    <t>2079902</t>
  </si>
  <si>
    <t>宣传文化发展专项支出</t>
  </si>
  <si>
    <t>2079903</t>
  </si>
  <si>
    <t>文化产业发展专项支出</t>
  </si>
  <si>
    <t>2079999</t>
  </si>
  <si>
    <t>其他文化旅游体育与传媒支出</t>
  </si>
  <si>
    <t>2080101</t>
  </si>
  <si>
    <t>2080102</t>
  </si>
  <si>
    <t>2080103</t>
  </si>
  <si>
    <t>2080104</t>
  </si>
  <si>
    <t>综合业务管理</t>
  </si>
  <si>
    <t>2080105</t>
  </si>
  <si>
    <t>劳动保障监察</t>
  </si>
  <si>
    <t>2080106</t>
  </si>
  <si>
    <t>就业管理事务</t>
  </si>
  <si>
    <t>2080107</t>
  </si>
  <si>
    <t>社会保险业务管理事务</t>
  </si>
  <si>
    <t>2080108</t>
  </si>
  <si>
    <t>2080109</t>
  </si>
  <si>
    <t>社会保险经办机构</t>
  </si>
  <si>
    <t>2080110</t>
  </si>
  <si>
    <t>劳动关系和维权</t>
  </si>
  <si>
    <t>2080111</t>
  </si>
  <si>
    <t>公共就业服务和职业技能鉴定机构</t>
  </si>
  <si>
    <t>2080112</t>
  </si>
  <si>
    <t>劳动人事争议调解仲裁</t>
  </si>
  <si>
    <t>2080113</t>
  </si>
  <si>
    <t>政府特殊津贴</t>
  </si>
  <si>
    <t>2080114</t>
  </si>
  <si>
    <t>资助留学回国人员</t>
  </si>
  <si>
    <t>2080115</t>
  </si>
  <si>
    <t>博士后日常经费</t>
  </si>
  <si>
    <t>2080116</t>
  </si>
  <si>
    <t>引进人才费用</t>
  </si>
  <si>
    <t>2080150</t>
  </si>
  <si>
    <t>2080199</t>
  </si>
  <si>
    <t>其他人力资源和社会保障管理事务支出</t>
  </si>
  <si>
    <t>2080201</t>
  </si>
  <si>
    <t>2080202</t>
  </si>
  <si>
    <t>2080203</t>
  </si>
  <si>
    <t>2080206</t>
  </si>
  <si>
    <t>社会组织管理</t>
  </si>
  <si>
    <t>2080207</t>
  </si>
  <si>
    <t>行政区划和地名管理</t>
  </si>
  <si>
    <t>2080208</t>
  </si>
  <si>
    <t>基层政权建设和社区治理</t>
  </si>
  <si>
    <t>2080299</t>
  </si>
  <si>
    <t>其他民政管理事务支出</t>
  </si>
  <si>
    <t>2080501</t>
  </si>
  <si>
    <t>行政单位离退休</t>
  </si>
  <si>
    <t>2080502</t>
  </si>
  <si>
    <t>事业单位离退休</t>
  </si>
  <si>
    <t>2080503</t>
  </si>
  <si>
    <t>离退休人员管理机构</t>
  </si>
  <si>
    <t>2080505</t>
  </si>
  <si>
    <t>机关事业单位基本养老保险缴费支出</t>
  </si>
  <si>
    <t>2080506</t>
  </si>
  <si>
    <t>机关事业单位职业年金缴费支出</t>
  </si>
  <si>
    <t>2080507</t>
  </si>
  <si>
    <t>对机关事业单位基本养老保险基金的补助</t>
  </si>
  <si>
    <t>2080508</t>
  </si>
  <si>
    <t>对机关事业单位职业年金的补助</t>
  </si>
  <si>
    <t>2080599</t>
  </si>
  <si>
    <t>其他行政事业单位养老支出</t>
  </si>
  <si>
    <t>2080601</t>
  </si>
  <si>
    <t>企业关闭破产补助</t>
  </si>
  <si>
    <t>2080602</t>
  </si>
  <si>
    <t>厂办大集体改革补助</t>
  </si>
  <si>
    <t>2080699</t>
  </si>
  <si>
    <t>其他企业改革发展补助</t>
  </si>
  <si>
    <t>2080701</t>
  </si>
  <si>
    <t>就业创业服务补贴</t>
  </si>
  <si>
    <t>2080702</t>
  </si>
  <si>
    <t>职业培训补贴</t>
  </si>
  <si>
    <t>2080704</t>
  </si>
  <si>
    <t>社会保险补贴</t>
  </si>
  <si>
    <t>2080705</t>
  </si>
  <si>
    <t>公益性岗位补贴</t>
  </si>
  <si>
    <t>2080709</t>
  </si>
  <si>
    <t>职业技能鉴定补贴</t>
  </si>
  <si>
    <t>2080711</t>
  </si>
  <si>
    <t>就业见习补贴</t>
  </si>
  <si>
    <t>2080712</t>
  </si>
  <si>
    <t>高技能人才培养补助</t>
  </si>
  <si>
    <t>2080713</t>
  </si>
  <si>
    <t>促进创业补贴</t>
  </si>
  <si>
    <t>2080799</t>
  </si>
  <si>
    <t>其他就业补助支出</t>
  </si>
  <si>
    <t>2080801</t>
  </si>
  <si>
    <t>死亡抚恤</t>
  </si>
  <si>
    <t>2080802</t>
  </si>
  <si>
    <t>伤残抚恤</t>
  </si>
  <si>
    <t>2080803</t>
  </si>
  <si>
    <t>在乡复员、退伍军人生活补助</t>
  </si>
  <si>
    <t>2080805</t>
  </si>
  <si>
    <t>义务兵优待</t>
  </si>
  <si>
    <t>2080806</t>
  </si>
  <si>
    <t>农村籍退役士兵老年生活补助</t>
  </si>
  <si>
    <t>2080807</t>
  </si>
  <si>
    <t>光荣院</t>
  </si>
  <si>
    <t>2080808</t>
  </si>
  <si>
    <t>褒扬纪念</t>
  </si>
  <si>
    <t>2080899</t>
  </si>
  <si>
    <t>其他优抚支出</t>
  </si>
  <si>
    <t>2080901</t>
  </si>
  <si>
    <t>退役士兵安置</t>
  </si>
  <si>
    <t>2080902</t>
  </si>
  <si>
    <t>军队移交政府的离退休人员安置</t>
  </si>
  <si>
    <t>2080903</t>
  </si>
  <si>
    <t>军队移交政府离退休干部管理机构</t>
  </si>
  <si>
    <t>2080904</t>
  </si>
  <si>
    <t>退役士兵管理教育</t>
  </si>
  <si>
    <t>2080905</t>
  </si>
  <si>
    <t>军队转业干部安置</t>
  </si>
  <si>
    <t>2080999</t>
  </si>
  <si>
    <t>其他退役安置支出</t>
  </si>
  <si>
    <t>2081001</t>
  </si>
  <si>
    <t>儿童福利</t>
  </si>
  <si>
    <t>2081002</t>
  </si>
  <si>
    <t>老年福利</t>
  </si>
  <si>
    <t>2081003</t>
  </si>
  <si>
    <t>康复辅具</t>
  </si>
  <si>
    <t>2081004</t>
  </si>
  <si>
    <t>殡葬</t>
  </si>
  <si>
    <t>2081005</t>
  </si>
  <si>
    <t>社会福利事业单位</t>
  </si>
  <si>
    <t>2081006</t>
  </si>
  <si>
    <t>养老服务</t>
  </si>
  <si>
    <t>2081099</t>
  </si>
  <si>
    <t>其他社会福利支出</t>
  </si>
  <si>
    <t>2081101</t>
  </si>
  <si>
    <t>2081102</t>
  </si>
  <si>
    <t>2081103</t>
  </si>
  <si>
    <t>2081104</t>
  </si>
  <si>
    <t>残疾人康复</t>
  </si>
  <si>
    <t>2081105</t>
  </si>
  <si>
    <t>残疾人就业</t>
  </si>
  <si>
    <t>2081106</t>
  </si>
  <si>
    <t>残疾人体育</t>
  </si>
  <si>
    <t>2081107</t>
  </si>
  <si>
    <t>残疾人生活和护理补贴</t>
  </si>
  <si>
    <t>2081199</t>
  </si>
  <si>
    <t>其他残疾人事业支出</t>
  </si>
  <si>
    <t>2081601</t>
  </si>
  <si>
    <t>2081602</t>
  </si>
  <si>
    <t>2081603</t>
  </si>
  <si>
    <t>2081650</t>
  </si>
  <si>
    <t>2081699</t>
  </si>
  <si>
    <t>其他红十字事业支出</t>
  </si>
  <si>
    <t>2081901</t>
  </si>
  <si>
    <t>城市最低生活保障金支出</t>
  </si>
  <si>
    <t>2081902</t>
  </si>
  <si>
    <t>农村最低生活保障金支出</t>
  </si>
  <si>
    <t>2082001</t>
  </si>
  <si>
    <t>临时救助支出</t>
  </si>
  <si>
    <t>2082002</t>
  </si>
  <si>
    <t>流浪乞讨人员救助支出</t>
  </si>
  <si>
    <t>2082101</t>
  </si>
  <si>
    <t>城市特困人员救助供养支出</t>
  </si>
  <si>
    <t>2082102</t>
  </si>
  <si>
    <t>农村特困人员救助供养支出</t>
  </si>
  <si>
    <t>2082401</t>
  </si>
  <si>
    <t>对道路交通事故社会救助基金的补助</t>
  </si>
  <si>
    <t>2082402</t>
  </si>
  <si>
    <t>交强险罚款收入补助基金支出</t>
  </si>
  <si>
    <t>2082501</t>
  </si>
  <si>
    <t>其他城市生活救助</t>
  </si>
  <si>
    <t>2082502</t>
  </si>
  <si>
    <t>其他农村生活救助</t>
  </si>
  <si>
    <t>2082601</t>
  </si>
  <si>
    <t>财政对企业职工基本养老保险基金的补助</t>
  </si>
  <si>
    <t>2082602</t>
  </si>
  <si>
    <t>财政对城乡居民基本养老保险基金的补助</t>
  </si>
  <si>
    <t>2082699</t>
  </si>
  <si>
    <t>财政对其他基本养老保险基金的补助</t>
  </si>
  <si>
    <t>2082701</t>
  </si>
  <si>
    <t>财政对失业保险基金的补助</t>
  </si>
  <si>
    <t>2082702</t>
  </si>
  <si>
    <t>财政对工伤保险基金的补助</t>
  </si>
  <si>
    <t>2082799</t>
  </si>
  <si>
    <t>其他财政对社会保险基金的补助</t>
  </si>
  <si>
    <t>2082801</t>
  </si>
  <si>
    <t>2082802</t>
  </si>
  <si>
    <t>2082803</t>
  </si>
  <si>
    <t>2082804</t>
  </si>
  <si>
    <t>拥军优属</t>
  </si>
  <si>
    <t>2082805</t>
  </si>
  <si>
    <t>军供保障</t>
  </si>
  <si>
    <t>2082806</t>
  </si>
  <si>
    <t>2082850</t>
  </si>
  <si>
    <t>2082899</t>
  </si>
  <si>
    <t>其他退役军人事务管理支出</t>
  </si>
  <si>
    <t>2083001</t>
  </si>
  <si>
    <t>财政代缴城乡居民基本养老保险费支出</t>
  </si>
  <si>
    <t>2083099</t>
  </si>
  <si>
    <t>财政代缴其他社会保险费支出</t>
  </si>
  <si>
    <t>2089999</t>
  </si>
  <si>
    <t>其他社会保障和就业支出</t>
  </si>
  <si>
    <t>2100101</t>
  </si>
  <si>
    <t>2100102</t>
  </si>
  <si>
    <t>2100103</t>
  </si>
  <si>
    <t>2100199</t>
  </si>
  <si>
    <t>其他卫生健康管理事务支出</t>
  </si>
  <si>
    <t>2100201</t>
  </si>
  <si>
    <t>综合医院</t>
  </si>
  <si>
    <t>2100202</t>
  </si>
  <si>
    <t>中医（民族）医院</t>
  </si>
  <si>
    <t>2100203</t>
  </si>
  <si>
    <t>传染病医院</t>
  </si>
  <si>
    <t>2100204</t>
  </si>
  <si>
    <t>职业病防治医院</t>
  </si>
  <si>
    <t>2100205</t>
  </si>
  <si>
    <t>精神病医院</t>
  </si>
  <si>
    <t>2100206</t>
  </si>
  <si>
    <t>妇幼保健医院</t>
  </si>
  <si>
    <t>2100207</t>
  </si>
  <si>
    <t>儿童医院</t>
  </si>
  <si>
    <t>2100208</t>
  </si>
  <si>
    <t>其他专科医院</t>
  </si>
  <si>
    <t>2100209</t>
  </si>
  <si>
    <t>福利医院</t>
  </si>
  <si>
    <t>2100210</t>
  </si>
  <si>
    <t>行业医院</t>
  </si>
  <si>
    <t>2100211</t>
  </si>
  <si>
    <t>处理医疗欠费</t>
  </si>
  <si>
    <t>2100212</t>
  </si>
  <si>
    <t>康复医院</t>
  </si>
  <si>
    <t>2100213</t>
  </si>
  <si>
    <t>优抚医院</t>
  </si>
  <si>
    <t>2100299</t>
  </si>
  <si>
    <t>其他公立医院支出</t>
  </si>
  <si>
    <t>2100301</t>
  </si>
  <si>
    <t>城市社区卫生机构</t>
  </si>
  <si>
    <t>2100302</t>
  </si>
  <si>
    <t>乡镇卫生院</t>
  </si>
  <si>
    <t>2100399</t>
  </si>
  <si>
    <t>其他基层医疗卫生机构支出</t>
  </si>
  <si>
    <t>2100401</t>
  </si>
  <si>
    <t>疾病预防控制机构</t>
  </si>
  <si>
    <t>2100402</t>
  </si>
  <si>
    <t>卫生监督机构</t>
  </si>
  <si>
    <t>2100403</t>
  </si>
  <si>
    <t>妇幼保健机构</t>
  </si>
  <si>
    <t>2100404</t>
  </si>
  <si>
    <t>精神卫生机构</t>
  </si>
  <si>
    <t>2100405</t>
  </si>
  <si>
    <t>应急救治机构</t>
  </si>
  <si>
    <t>2100406</t>
  </si>
  <si>
    <t>采供血机构</t>
  </si>
  <si>
    <t>2100407</t>
  </si>
  <si>
    <t>其他专业公共卫生机构</t>
  </si>
  <si>
    <t>2100408</t>
  </si>
  <si>
    <t>基本公共卫生服务</t>
  </si>
  <si>
    <t>2100409</t>
  </si>
  <si>
    <t>重大公共卫生服务</t>
  </si>
  <si>
    <t>2100410</t>
  </si>
  <si>
    <t>突发公共卫生事件应急处理</t>
  </si>
  <si>
    <t>2100499</t>
  </si>
  <si>
    <t>其他公共卫生支出</t>
  </si>
  <si>
    <t>2100716</t>
  </si>
  <si>
    <t>计划生育机构</t>
  </si>
  <si>
    <t>2100717</t>
  </si>
  <si>
    <t>计划生育服务</t>
  </si>
  <si>
    <t>2100799</t>
  </si>
  <si>
    <t>其他计划生育事务支出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</si>
  <si>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</si>
  <si>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</si>
  <si>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</si>
  <si>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</si>
  <si>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</si>
  <si>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</si>
  <si>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</si>
  <si>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</si>
  <si>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2101201</t>
  </si>
  <si>
    <t>财政对职工基本医疗保险基金的补助</t>
  </si>
  <si>
    <t>2101202</t>
  </si>
  <si>
    <t>财政对城乡居民基本医疗保险基金的补助</t>
  </si>
  <si>
    <t>2101299</t>
  </si>
  <si>
    <t>财政对其他基本医疗保险基金的补助</t>
  </si>
  <si>
    <t>2101301</t>
  </si>
  <si>
    <t>城乡医疗救助</t>
  </si>
  <si>
    <t>2101302</t>
  </si>
  <si>
    <t>疾病应急救助</t>
  </si>
  <si>
    <t>2101399</t>
  </si>
  <si>
    <t>其他医疗救助支出</t>
  </si>
  <si>
    <t>2101401</t>
  </si>
  <si>
    <t>优抚对象医疗补助</t>
  </si>
  <si>
    <t>2101499</t>
  </si>
  <si>
    <t>其他优抚对象医疗支出</t>
  </si>
  <si>
    <t>2101501</t>
  </si>
  <si>
    <t>2101502</t>
  </si>
  <si>
    <t>2101503</t>
  </si>
  <si>
    <t>2101504</t>
  </si>
  <si>
    <t>2101505</t>
  </si>
  <si>
    <t>医疗保障政策管理</t>
  </si>
  <si>
    <t>2101506</t>
  </si>
  <si>
    <t>医疗保障经办事务</t>
  </si>
  <si>
    <t>2101550</t>
  </si>
  <si>
    <t>2101599</t>
  </si>
  <si>
    <t>其他医疗保障管理事务支出</t>
  </si>
  <si>
    <t>2101601</t>
  </si>
  <si>
    <t>老龄卫生健康事务</t>
  </si>
  <si>
    <t>2101701</t>
  </si>
  <si>
    <t>2101702</t>
  </si>
  <si>
    <t>2101703</t>
  </si>
  <si>
    <t>2101704</t>
  </si>
  <si>
    <t>中医（民族医）药专项</t>
  </si>
  <si>
    <t>2101799</t>
  </si>
  <si>
    <t>其他中医药事务支出</t>
  </si>
  <si>
    <t>2101801</t>
  </si>
  <si>
    <t>2101802</t>
  </si>
  <si>
    <t>2101803</t>
  </si>
  <si>
    <t>2101899</t>
  </si>
  <si>
    <t>其他疾病预防控制事务支出</t>
  </si>
  <si>
    <t>2109999</t>
  </si>
  <si>
    <t>其他卫生健康支出</t>
  </si>
  <si>
    <t>2110101</t>
  </si>
  <si>
    <t>2110102</t>
  </si>
  <si>
    <t>2110103</t>
  </si>
  <si>
    <t>2110104</t>
  </si>
  <si>
    <t>生态环境保护宣传</t>
  </si>
  <si>
    <t>2110105</t>
  </si>
  <si>
    <t>环境保护法规、规划及标准</t>
  </si>
  <si>
    <t>2110106</t>
  </si>
  <si>
    <t>生态环境国际合作及履约</t>
  </si>
  <si>
    <t>2110107</t>
  </si>
  <si>
    <t>生态环境保护行政许可</t>
  </si>
  <si>
    <t>2110108</t>
  </si>
  <si>
    <t>应对气候变化管理事务</t>
  </si>
  <si>
    <t>2110199</t>
  </si>
  <si>
    <t>其他环境保护管理事务支出</t>
  </si>
  <si>
    <t>2110203</t>
  </si>
  <si>
    <t>建设项目环评审查与监督</t>
  </si>
  <si>
    <t>2110204</t>
  </si>
  <si>
    <t>核与辐射安全监督</t>
  </si>
  <si>
    <t>2110299</t>
  </si>
  <si>
    <t>其他环境监测与监察支出</t>
  </si>
  <si>
    <t>2110301</t>
  </si>
  <si>
    <t>大气</t>
  </si>
  <si>
    <t>2110302</t>
  </si>
  <si>
    <t>水体</t>
  </si>
  <si>
    <t>2110303</t>
  </si>
  <si>
    <t>噪声</t>
  </si>
  <si>
    <t>2110304</t>
  </si>
  <si>
    <t>固体废弃物与化学品</t>
  </si>
  <si>
    <t>2110305</t>
  </si>
  <si>
    <t>放射源和放射性废物监管</t>
  </si>
  <si>
    <t>2110306</t>
  </si>
  <si>
    <t>辐射</t>
  </si>
  <si>
    <t>2110307</t>
  </si>
  <si>
    <t>土壤</t>
  </si>
  <si>
    <t>2110399</t>
  </si>
  <si>
    <t>其他污染防治支出</t>
  </si>
  <si>
    <t>2110401</t>
  </si>
  <si>
    <t>生态保护</t>
  </si>
  <si>
    <t>2110402</t>
  </si>
  <si>
    <t>农村环境保护</t>
  </si>
  <si>
    <t>2110404</t>
  </si>
  <si>
    <t>生物及物种资源保护</t>
  </si>
  <si>
    <t>2110405</t>
  </si>
  <si>
    <t>草原生态修复治理</t>
  </si>
  <si>
    <t>2110406</t>
  </si>
  <si>
    <t>自然保护地</t>
  </si>
  <si>
    <t>2110499</t>
  </si>
  <si>
    <t>其他自然生态保护支出</t>
  </si>
  <si>
    <t>2110501</t>
  </si>
  <si>
    <t>森林管护</t>
  </si>
  <si>
    <t>2110502</t>
  </si>
  <si>
    <t>社会保险补助</t>
  </si>
  <si>
    <t>2110503</t>
  </si>
  <si>
    <t>政策性社会性支出补助</t>
  </si>
  <si>
    <t>2110506</t>
  </si>
  <si>
    <t>天然林保护工程建设</t>
  </si>
  <si>
    <t>2110507</t>
  </si>
  <si>
    <t>停伐补助</t>
  </si>
  <si>
    <t>2110599</t>
  </si>
  <si>
    <t>其他森林保护修复支出</t>
  </si>
  <si>
    <t>2110704</t>
  </si>
  <si>
    <t>京津风沙源治理工程建设</t>
  </si>
  <si>
    <t>2110799</t>
  </si>
  <si>
    <t>其他风沙荒漠治理支出</t>
  </si>
  <si>
    <t>2110804</t>
  </si>
  <si>
    <t>退牧还草工程建设</t>
  </si>
  <si>
    <t>2110899</t>
  </si>
  <si>
    <t>其他退牧还草支出</t>
  </si>
  <si>
    <t>2110901</t>
  </si>
  <si>
    <t>已垦草原退耕还草</t>
  </si>
  <si>
    <t>2111001</t>
  </si>
  <si>
    <t>能源节约利用</t>
  </si>
  <si>
    <t>2111101</t>
  </si>
  <si>
    <t>生态环境监测与信息</t>
  </si>
  <si>
    <t>2111102</t>
  </si>
  <si>
    <t>生态环境执法监察</t>
  </si>
  <si>
    <t>2111103</t>
  </si>
  <si>
    <t>减排专项支出</t>
  </si>
  <si>
    <t>2111104</t>
  </si>
  <si>
    <t>清洁生产专项支出</t>
  </si>
  <si>
    <t>2111199</t>
  </si>
  <si>
    <t>其他污染减排支出</t>
  </si>
  <si>
    <t>2111201</t>
  </si>
  <si>
    <t>可再生能源</t>
  </si>
  <si>
    <t>2111301</t>
  </si>
  <si>
    <t>循环经济</t>
  </si>
  <si>
    <t>2111401</t>
  </si>
  <si>
    <t>2111402</t>
  </si>
  <si>
    <t>2111403</t>
  </si>
  <si>
    <t>2111406</t>
  </si>
  <si>
    <t>能源科技装备</t>
  </si>
  <si>
    <t>2111407</t>
  </si>
  <si>
    <t>能源行业管理</t>
  </si>
  <si>
    <t>2111408</t>
  </si>
  <si>
    <t>能源管理</t>
  </si>
  <si>
    <t>2111411</t>
  </si>
  <si>
    <t>2111413</t>
  </si>
  <si>
    <t>农村电网建设</t>
  </si>
  <si>
    <t>2111450</t>
  </si>
  <si>
    <t>2111499</t>
  </si>
  <si>
    <t>其他能源管理事务支出</t>
  </si>
  <si>
    <t>2119999</t>
  </si>
  <si>
    <t>其他节能环保支出</t>
  </si>
  <si>
    <t>2120101</t>
  </si>
  <si>
    <t>2120102</t>
  </si>
  <si>
    <t>2120103</t>
  </si>
  <si>
    <t>2120104</t>
  </si>
  <si>
    <t>城管执法</t>
  </si>
  <si>
    <t>2120105</t>
  </si>
  <si>
    <t>工程建设标准规范编制与监管</t>
  </si>
  <si>
    <t>2120106</t>
  </si>
  <si>
    <t>工程建设管理</t>
  </si>
  <si>
    <t>2120107</t>
  </si>
  <si>
    <t>市政公用行业市场监管</t>
  </si>
  <si>
    <t>2120109</t>
  </si>
  <si>
    <t>住宅建设与房地产市场监管</t>
  </si>
  <si>
    <t>2120110</t>
  </si>
  <si>
    <t>执业资格注册、资质审查</t>
  </si>
  <si>
    <t>2120199</t>
  </si>
  <si>
    <t>其他城乡社区管理事务支出</t>
  </si>
  <si>
    <t>2120201</t>
  </si>
  <si>
    <t>城乡社区规划与管理</t>
  </si>
  <si>
    <t>2120303</t>
  </si>
  <si>
    <t>小城镇基础设施建设</t>
  </si>
  <si>
    <t>2120399</t>
  </si>
  <si>
    <t>其他城乡社区公共设施支出</t>
  </si>
  <si>
    <t>2120501</t>
  </si>
  <si>
    <t>城乡社区环境卫生</t>
  </si>
  <si>
    <t>2120601</t>
  </si>
  <si>
    <t>建设市场管理与监督</t>
  </si>
  <si>
    <t>2129999</t>
  </si>
  <si>
    <t>其他城乡社区支出</t>
  </si>
  <si>
    <t>2130101</t>
  </si>
  <si>
    <t>2130102</t>
  </si>
  <si>
    <t>2130103</t>
  </si>
  <si>
    <t>2130104</t>
  </si>
  <si>
    <t>2130105</t>
  </si>
  <si>
    <t>农垦运行</t>
  </si>
  <si>
    <t>2130106</t>
  </si>
  <si>
    <t>科技转化与推广服务</t>
  </si>
  <si>
    <t>2130108</t>
  </si>
  <si>
    <t>病虫害控制</t>
  </si>
  <si>
    <t>2130109</t>
  </si>
  <si>
    <t>农产品质量安全</t>
  </si>
  <si>
    <t>2130110</t>
  </si>
  <si>
    <t>执法监管</t>
  </si>
  <si>
    <t>2130111</t>
  </si>
  <si>
    <t>统计监测与信息服务</t>
  </si>
  <si>
    <t>2130112</t>
  </si>
  <si>
    <t>行业业务管理</t>
  </si>
  <si>
    <t>2130114</t>
  </si>
  <si>
    <t>对外交流与合作</t>
  </si>
  <si>
    <t>2130119</t>
  </si>
  <si>
    <t>防灾救灾</t>
  </si>
  <si>
    <t>2130120</t>
  </si>
  <si>
    <t>稳定农民收入补贴</t>
  </si>
  <si>
    <t>2130121</t>
  </si>
  <si>
    <t>农业结构调整补贴</t>
  </si>
  <si>
    <t>2130122</t>
  </si>
  <si>
    <t>农业生产发展</t>
  </si>
  <si>
    <t>2130124</t>
  </si>
  <si>
    <t>农村合作经济</t>
  </si>
  <si>
    <t>2130125</t>
  </si>
  <si>
    <t>农产品加工与促销</t>
  </si>
  <si>
    <t>2130126</t>
  </si>
  <si>
    <t>农村社会事业</t>
  </si>
  <si>
    <t>2130135</t>
  </si>
  <si>
    <t>农业生态资源保护</t>
  </si>
  <si>
    <t>2130142</t>
  </si>
  <si>
    <t>乡村道路建设</t>
  </si>
  <si>
    <t>2130148</t>
  </si>
  <si>
    <t>渔业发展</t>
  </si>
  <si>
    <t>2130152</t>
  </si>
  <si>
    <t>对高校毕业生到基层任职补助</t>
  </si>
  <si>
    <t>2130153</t>
  </si>
  <si>
    <t>耕地建设与利用</t>
  </si>
  <si>
    <t>2130199</t>
  </si>
  <si>
    <t>其他农业农村支出</t>
  </si>
  <si>
    <t>2130201</t>
  </si>
  <si>
    <t>2130202</t>
  </si>
  <si>
    <t>2130203</t>
  </si>
  <si>
    <t>2130204</t>
  </si>
  <si>
    <t>事业机构</t>
  </si>
  <si>
    <t>2130205</t>
  </si>
  <si>
    <t>森林资源培育</t>
  </si>
  <si>
    <t>2130206</t>
  </si>
  <si>
    <t>技术推广与转化</t>
  </si>
  <si>
    <t>2130207</t>
  </si>
  <si>
    <t>森林资源管理</t>
  </si>
  <si>
    <t>2130209</t>
  </si>
  <si>
    <t>森林生态效益补偿</t>
  </si>
  <si>
    <t>2130211</t>
  </si>
  <si>
    <t>动植物保护</t>
  </si>
  <si>
    <t>2130212</t>
  </si>
  <si>
    <t>湿地保护</t>
  </si>
  <si>
    <t>2130213</t>
  </si>
  <si>
    <t>执法与监督</t>
  </si>
  <si>
    <t>2130217</t>
  </si>
  <si>
    <t>防沙治沙</t>
  </si>
  <si>
    <t>2130220</t>
  </si>
  <si>
    <t>对外合作与交流</t>
  </si>
  <si>
    <t>2130221</t>
  </si>
  <si>
    <t>产业化管理</t>
  </si>
  <si>
    <t>2130223</t>
  </si>
  <si>
    <t>信息管理</t>
  </si>
  <si>
    <t>2130226</t>
  </si>
  <si>
    <t>林区公共支出</t>
  </si>
  <si>
    <t>2130227</t>
  </si>
  <si>
    <t>贷款贴息</t>
  </si>
  <si>
    <t>2130234</t>
  </si>
  <si>
    <t>林业草原防灾减灾</t>
  </si>
  <si>
    <t>2130236</t>
  </si>
  <si>
    <t>草原管理</t>
  </si>
  <si>
    <t>2130237</t>
  </si>
  <si>
    <t>2130238</t>
  </si>
  <si>
    <t>退耕还林还草</t>
  </si>
  <si>
    <t>2130299</t>
  </si>
  <si>
    <t>其他林业和草原支出</t>
  </si>
  <si>
    <t>2130301</t>
  </si>
  <si>
    <t>2130302</t>
  </si>
  <si>
    <t>2130303</t>
  </si>
  <si>
    <t>2130304</t>
  </si>
  <si>
    <t>水利行业业务管理</t>
  </si>
  <si>
    <t>2130305</t>
  </si>
  <si>
    <t>水利工程建设</t>
  </si>
  <si>
    <t>2130306</t>
  </si>
  <si>
    <t>水利工程运行与维护</t>
  </si>
  <si>
    <t>2130307</t>
  </si>
  <si>
    <t>长江黄河等流域管理</t>
  </si>
  <si>
    <t>2130308</t>
  </si>
  <si>
    <t>水利前期工作</t>
  </si>
  <si>
    <t>2130309</t>
  </si>
  <si>
    <t>水利执法监督</t>
  </si>
  <si>
    <t>2130310</t>
  </si>
  <si>
    <t>水土保持</t>
  </si>
  <si>
    <t>2130311</t>
  </si>
  <si>
    <t>水资源节约管理与保护</t>
  </si>
  <si>
    <t>2130312</t>
  </si>
  <si>
    <t>水质监测</t>
  </si>
  <si>
    <t>2130313</t>
  </si>
  <si>
    <t>水文测报</t>
  </si>
  <si>
    <t>2130314</t>
  </si>
  <si>
    <t>防汛</t>
  </si>
  <si>
    <t>2130315</t>
  </si>
  <si>
    <t>抗旱</t>
  </si>
  <si>
    <t>2130316</t>
  </si>
  <si>
    <t>农村水利</t>
  </si>
  <si>
    <t>2130317</t>
  </si>
  <si>
    <t>水利技术推广</t>
  </si>
  <si>
    <t>2130318</t>
  </si>
  <si>
    <t>国际河流治理与管理</t>
  </si>
  <si>
    <t>2130319</t>
  </si>
  <si>
    <t>江河湖库水系综合整治</t>
  </si>
  <si>
    <t>2130321</t>
  </si>
  <si>
    <t>大中型水库移民后期扶持专项支出</t>
  </si>
  <si>
    <t>2130322</t>
  </si>
  <si>
    <t>水利安全监督</t>
  </si>
  <si>
    <t>2130333</t>
  </si>
  <si>
    <t>2130334</t>
  </si>
  <si>
    <t>水利建设征地及移民支出</t>
  </si>
  <si>
    <t>2130335</t>
  </si>
  <si>
    <t>农村供水</t>
  </si>
  <si>
    <t>2130336</t>
  </si>
  <si>
    <t>南水北调工程建设</t>
  </si>
  <si>
    <t>2130337</t>
  </si>
  <si>
    <t>南水北调工程管理</t>
  </si>
  <si>
    <t>2130399</t>
  </si>
  <si>
    <t>其他水利支出</t>
  </si>
  <si>
    <t>2130501</t>
  </si>
  <si>
    <t>2130502</t>
  </si>
  <si>
    <t>2130503</t>
  </si>
  <si>
    <t>2130504</t>
  </si>
  <si>
    <t>农村基础设施建设</t>
  </si>
  <si>
    <t>2130505</t>
  </si>
  <si>
    <t>生产发展</t>
  </si>
  <si>
    <t>2130506</t>
  </si>
  <si>
    <t>社会发展</t>
  </si>
  <si>
    <t>2130507</t>
  </si>
  <si>
    <t>贷款奖补和贴息</t>
  </si>
  <si>
    <t>2130508</t>
  </si>
  <si>
    <t>“三西”农业建设专项补助</t>
  </si>
  <si>
    <t>2130550</t>
  </si>
  <si>
    <t>2130599</t>
  </si>
  <si>
    <t>其他巩固脱贫攻坚成果衔接乡村振兴支出</t>
  </si>
  <si>
    <t>2130701</t>
  </si>
  <si>
    <t>对村级公益事业建设的补助</t>
  </si>
  <si>
    <t>2130704</t>
  </si>
  <si>
    <t>国有农场办社会职能改革补助</t>
  </si>
  <si>
    <t>2130705</t>
  </si>
  <si>
    <t>对村民委员会和村党支部的补助</t>
  </si>
  <si>
    <t>2130706</t>
  </si>
  <si>
    <t>对村集体经济组织的补助</t>
  </si>
  <si>
    <t>2130707</t>
  </si>
  <si>
    <t>农村综合改革示范试点补助</t>
  </si>
  <si>
    <t>2130799</t>
  </si>
  <si>
    <t>其他农村综合改革支出</t>
  </si>
  <si>
    <t>2130801</t>
  </si>
  <si>
    <t>支持农村金融机构</t>
  </si>
  <si>
    <t>2130803</t>
  </si>
  <si>
    <t>农业保险保费补贴</t>
  </si>
  <si>
    <t>2130804</t>
  </si>
  <si>
    <t>创业担保贷款贴息及奖补</t>
  </si>
  <si>
    <t>2130805</t>
  </si>
  <si>
    <t>补充创业担保贷款基金</t>
  </si>
  <si>
    <t>2130899</t>
  </si>
  <si>
    <t>其他普惠金融发展支出</t>
  </si>
  <si>
    <t>2130901</t>
  </si>
  <si>
    <t>棉花目标价格补贴</t>
  </si>
  <si>
    <t>2130999</t>
  </si>
  <si>
    <t>其他目标价格补贴</t>
  </si>
  <si>
    <t>2139901</t>
  </si>
  <si>
    <t>化解其他公益性乡村债务支出</t>
  </si>
  <si>
    <t>2139999</t>
  </si>
  <si>
    <t>其他农林水支出</t>
  </si>
  <si>
    <t>2140101</t>
  </si>
  <si>
    <t>2140102</t>
  </si>
  <si>
    <t>2140103</t>
  </si>
  <si>
    <t>2140104</t>
  </si>
  <si>
    <t>公路建设</t>
  </si>
  <si>
    <t>2140106</t>
  </si>
  <si>
    <t>公路养护</t>
  </si>
  <si>
    <t>2140109</t>
  </si>
  <si>
    <t>交通运输信息化建设</t>
  </si>
  <si>
    <t>2140110</t>
  </si>
  <si>
    <t>公路和运输安全</t>
  </si>
  <si>
    <t>2140111</t>
  </si>
  <si>
    <t>公路还贷专项</t>
  </si>
  <si>
    <t>2140112</t>
  </si>
  <si>
    <t>公路运输管理</t>
  </si>
  <si>
    <t>2140114</t>
  </si>
  <si>
    <t>公路和运输技术标准化建设</t>
  </si>
  <si>
    <t>2140122</t>
  </si>
  <si>
    <t>水运建设</t>
  </si>
  <si>
    <t>2140123</t>
  </si>
  <si>
    <t>航道维护</t>
  </si>
  <si>
    <t>2140127</t>
  </si>
  <si>
    <t>船舶检验</t>
  </si>
  <si>
    <t>2140128</t>
  </si>
  <si>
    <t>救助打捞</t>
  </si>
  <si>
    <t>2140129</t>
  </si>
  <si>
    <t>内河运输</t>
  </si>
  <si>
    <t>2140130</t>
  </si>
  <si>
    <t>远洋运输</t>
  </si>
  <si>
    <t>2140131</t>
  </si>
  <si>
    <t>海事管理</t>
  </si>
  <si>
    <t>2140133</t>
  </si>
  <si>
    <t>航标事业发展支出</t>
  </si>
  <si>
    <t>2140136</t>
  </si>
  <si>
    <t>水路运输管理支出</t>
  </si>
  <si>
    <t>2140138</t>
  </si>
  <si>
    <t>口岸建设</t>
  </si>
  <si>
    <t>2140199</t>
  </si>
  <si>
    <t>其他公路水路运输支出</t>
  </si>
  <si>
    <t>2140201</t>
  </si>
  <si>
    <t>2140202</t>
  </si>
  <si>
    <t>2140203</t>
  </si>
  <si>
    <t>2140204</t>
  </si>
  <si>
    <t>铁路路网建设</t>
  </si>
  <si>
    <t>2140205</t>
  </si>
  <si>
    <t>铁路还贷专项</t>
  </si>
  <si>
    <t>2140206</t>
  </si>
  <si>
    <t>铁路安全</t>
  </si>
  <si>
    <t>2140207</t>
  </si>
  <si>
    <t>铁路专项运输</t>
  </si>
  <si>
    <t>2140208</t>
  </si>
  <si>
    <t>行业监管</t>
  </si>
  <si>
    <t>2140299</t>
  </si>
  <si>
    <t>其他铁路运输支出</t>
  </si>
  <si>
    <t>2140301</t>
  </si>
  <si>
    <t>2140302</t>
  </si>
  <si>
    <t>2140303</t>
  </si>
  <si>
    <t>2140304</t>
  </si>
  <si>
    <t>机场建设</t>
  </si>
  <si>
    <t>2140305</t>
  </si>
  <si>
    <t>空管系统建设</t>
  </si>
  <si>
    <t>2140306</t>
  </si>
  <si>
    <t>民航还贷专项支出</t>
  </si>
  <si>
    <t>2140307</t>
  </si>
  <si>
    <t>民用航空安全</t>
  </si>
  <si>
    <t>2140308</t>
  </si>
  <si>
    <t>民航专项运输</t>
  </si>
  <si>
    <t>2140399</t>
  </si>
  <si>
    <t>其他民用航空运输支出</t>
  </si>
  <si>
    <t>2140501</t>
  </si>
  <si>
    <t>2140502</t>
  </si>
  <si>
    <t>2140503</t>
  </si>
  <si>
    <t>2140504</t>
  </si>
  <si>
    <t>2140505</t>
  </si>
  <si>
    <t>邮政普遍服务与特殊服务</t>
  </si>
  <si>
    <t>2140599</t>
  </si>
  <si>
    <t>其他邮政业支出</t>
  </si>
  <si>
    <t>2149901</t>
  </si>
  <si>
    <t>公共交通运营补助</t>
  </si>
  <si>
    <t>2149999</t>
  </si>
  <si>
    <t>其他交通运输支出</t>
  </si>
  <si>
    <t>2150101</t>
  </si>
  <si>
    <t>2150102</t>
  </si>
  <si>
    <t>2150103</t>
  </si>
  <si>
    <t>2150104</t>
  </si>
  <si>
    <t>煤炭勘探开采和洗选</t>
  </si>
  <si>
    <t>2150105</t>
  </si>
  <si>
    <t>石油和天然气勘探开采</t>
  </si>
  <si>
    <t>2150106</t>
  </si>
  <si>
    <t>黑色金属矿勘探和采选</t>
  </si>
  <si>
    <t>2150107</t>
  </si>
  <si>
    <t>有色金属矿勘探和采选</t>
  </si>
  <si>
    <t>2150108</t>
  </si>
  <si>
    <t>非金属矿勘探和采选</t>
  </si>
  <si>
    <t>2150199</t>
  </si>
  <si>
    <t>其他资源勘探业支出</t>
  </si>
  <si>
    <t>2150201</t>
  </si>
  <si>
    <t>2150202</t>
  </si>
  <si>
    <t>2150203</t>
  </si>
  <si>
    <t>2150204</t>
  </si>
  <si>
    <t>纺织业</t>
  </si>
  <si>
    <t>2150205</t>
  </si>
  <si>
    <t>医药制造业</t>
  </si>
  <si>
    <t>2150206</t>
  </si>
  <si>
    <t>非金属矿物制品业</t>
  </si>
  <si>
    <t>2150207</t>
  </si>
  <si>
    <t>通信设备、计算机及其他电子设备制造业</t>
  </si>
  <si>
    <t>2150208</t>
  </si>
  <si>
    <t>交通运输设备制造业</t>
  </si>
  <si>
    <t>2150209</t>
  </si>
  <si>
    <t>电气机械及器材制造业</t>
  </si>
  <si>
    <t>2150210</t>
  </si>
  <si>
    <t>工艺品及其他制造业</t>
  </si>
  <si>
    <t>2150212</t>
  </si>
  <si>
    <t>石油加工、炼焦及核燃料加工业</t>
  </si>
  <si>
    <t>2150213</t>
  </si>
  <si>
    <t>化学原料及化学制品制造业</t>
  </si>
  <si>
    <t>2150214</t>
  </si>
  <si>
    <t>黑色金属冶炼及压延加工业</t>
  </si>
  <si>
    <t>2150215</t>
  </si>
  <si>
    <t>有色金属冶炼及压延加工业</t>
  </si>
  <si>
    <t>2150299</t>
  </si>
  <si>
    <t>其他制造业支出</t>
  </si>
  <si>
    <t>2150301</t>
  </si>
  <si>
    <t>2150302</t>
  </si>
  <si>
    <t>2150303</t>
  </si>
  <si>
    <t>2150399</t>
  </si>
  <si>
    <t>其他建筑业支出</t>
  </si>
  <si>
    <t>2150501</t>
  </si>
  <si>
    <t>2150502</t>
  </si>
  <si>
    <t>2150503</t>
  </si>
  <si>
    <t>2150505</t>
  </si>
  <si>
    <t>战备应急</t>
  </si>
  <si>
    <t>2150507</t>
  </si>
  <si>
    <t>专用通信</t>
  </si>
  <si>
    <t>2150508</t>
  </si>
  <si>
    <t>无线电及信息通信监管</t>
  </si>
  <si>
    <t>2150516</t>
  </si>
  <si>
    <t>工程建设及运行维护</t>
  </si>
  <si>
    <t>2150517</t>
  </si>
  <si>
    <t>产业发展</t>
  </si>
  <si>
    <t>2150550</t>
  </si>
  <si>
    <t>2150599</t>
  </si>
  <si>
    <t>其他工业和信息产业监管支出</t>
  </si>
  <si>
    <t>2150701</t>
  </si>
  <si>
    <t>2150702</t>
  </si>
  <si>
    <t>2150703</t>
  </si>
  <si>
    <t>2150704</t>
  </si>
  <si>
    <t>国有企业监事会专项</t>
  </si>
  <si>
    <t>2150705</t>
  </si>
  <si>
    <t>中央企业专项管理</t>
  </si>
  <si>
    <t>2150799</t>
  </si>
  <si>
    <t>其他国有资产监管支出</t>
  </si>
  <si>
    <t>2150801</t>
  </si>
  <si>
    <t>2150802</t>
  </si>
  <si>
    <t>2150803</t>
  </si>
  <si>
    <t>2150804</t>
  </si>
  <si>
    <t>科技型中小企业技术创新基金</t>
  </si>
  <si>
    <t>2150805</t>
  </si>
  <si>
    <t>中小企业发展专项</t>
  </si>
  <si>
    <t>2150806</t>
  </si>
  <si>
    <t>减免房租补贴</t>
  </si>
  <si>
    <t>2150899</t>
  </si>
  <si>
    <t>其他支持中小企业发展和管理支出</t>
  </si>
  <si>
    <t>2159901</t>
  </si>
  <si>
    <t>黄金事务</t>
  </si>
  <si>
    <t>2159904</t>
  </si>
  <si>
    <t>技术改造支出</t>
  </si>
  <si>
    <t>2159905</t>
  </si>
  <si>
    <t>中药材扶持资金支出</t>
  </si>
  <si>
    <t>2159906</t>
  </si>
  <si>
    <t>重点产业振兴和技术改造项目贷款贴息</t>
  </si>
  <si>
    <t>2159999</t>
  </si>
  <si>
    <t>其他资源勘探工业信息等支出</t>
  </si>
  <si>
    <t>2160201</t>
  </si>
  <si>
    <t>2160202</t>
  </si>
  <si>
    <t>2160203</t>
  </si>
  <si>
    <t>2160216</t>
  </si>
  <si>
    <t>食品流通安全补贴</t>
  </si>
  <si>
    <t>2160217</t>
  </si>
  <si>
    <t>市场监测及信息管理</t>
  </si>
  <si>
    <t>2160218</t>
  </si>
  <si>
    <t>民贸企业补贴</t>
  </si>
  <si>
    <t>2160219</t>
  </si>
  <si>
    <t>民贸民品贷款贴息</t>
  </si>
  <si>
    <t>2160250</t>
  </si>
  <si>
    <t>2160299</t>
  </si>
  <si>
    <t>其他商业流通事务支出</t>
  </si>
  <si>
    <t>2160601</t>
  </si>
  <si>
    <t>2160602</t>
  </si>
  <si>
    <t>2160603</t>
  </si>
  <si>
    <t>2160607</t>
  </si>
  <si>
    <t>外商投资环境建设补助资金</t>
  </si>
  <si>
    <t>2160699</t>
  </si>
  <si>
    <t>其他涉外发展服务支出</t>
  </si>
  <si>
    <t>2169901</t>
  </si>
  <si>
    <t>服务业基础设施建设</t>
  </si>
  <si>
    <t>2169999</t>
  </si>
  <si>
    <t>其他商业服务业等支出</t>
  </si>
  <si>
    <t>2170101</t>
  </si>
  <si>
    <t>2170102</t>
  </si>
  <si>
    <t>2170103</t>
  </si>
  <si>
    <t>2170104</t>
  </si>
  <si>
    <t>安全防卫</t>
  </si>
  <si>
    <t>2170150</t>
  </si>
  <si>
    <t>2170199</t>
  </si>
  <si>
    <t>金融部门其他行政支出</t>
  </si>
  <si>
    <t>2170201</t>
  </si>
  <si>
    <t>货币发行</t>
  </si>
  <si>
    <t>2170202</t>
  </si>
  <si>
    <t>金融服务</t>
  </si>
  <si>
    <t>2170203</t>
  </si>
  <si>
    <t>反假币</t>
  </si>
  <si>
    <t>2170204</t>
  </si>
  <si>
    <t>重点金融机构监管</t>
  </si>
  <si>
    <t>2170205</t>
  </si>
  <si>
    <t>金融稽查与案件处理</t>
  </si>
  <si>
    <t>2170206</t>
  </si>
  <si>
    <t>金融行业电子化建设</t>
  </si>
  <si>
    <t>2170207</t>
  </si>
  <si>
    <t>从业人员资格考试</t>
  </si>
  <si>
    <t>2170208</t>
  </si>
  <si>
    <t>反洗钱</t>
  </si>
  <si>
    <t>2170299</t>
  </si>
  <si>
    <t>金融部门其他监管支出</t>
  </si>
  <si>
    <t>2170301</t>
  </si>
  <si>
    <t>政策性银行亏损补贴</t>
  </si>
  <si>
    <t>2170302</t>
  </si>
  <si>
    <t>利息费用补贴支出</t>
  </si>
  <si>
    <t>2170303</t>
  </si>
  <si>
    <t>补充资本金</t>
  </si>
  <si>
    <t>2170304</t>
  </si>
  <si>
    <t>风险基金补助</t>
  </si>
  <si>
    <t>2170399</t>
  </si>
  <si>
    <t>其他金融发展支出</t>
  </si>
  <si>
    <t>2170401</t>
  </si>
  <si>
    <t>中央银行亏损补贴</t>
  </si>
  <si>
    <t>2170499</t>
  </si>
  <si>
    <t>其他金融调控支出</t>
  </si>
  <si>
    <t>2179902</t>
  </si>
  <si>
    <t>重点企业贷款贴息</t>
  </si>
  <si>
    <t>2179999</t>
  </si>
  <si>
    <t>其他金融支出</t>
  </si>
  <si>
    <t>21901</t>
  </si>
  <si>
    <t>一般公共服务</t>
  </si>
  <si>
    <t>21902</t>
  </si>
  <si>
    <t>教育</t>
  </si>
  <si>
    <t>21903</t>
  </si>
  <si>
    <t>文化旅游体育与传媒</t>
  </si>
  <si>
    <t>21904</t>
  </si>
  <si>
    <t>卫生健康</t>
  </si>
  <si>
    <t>21905</t>
  </si>
  <si>
    <t>节能环保</t>
  </si>
  <si>
    <t>21906</t>
  </si>
  <si>
    <t>农业农村</t>
  </si>
  <si>
    <t>21907</t>
  </si>
  <si>
    <t>交通运输</t>
  </si>
  <si>
    <t>21908</t>
  </si>
  <si>
    <t>住房保障</t>
  </si>
  <si>
    <t>21999</t>
  </si>
  <si>
    <t>2200101</t>
  </si>
  <si>
    <t>2200102</t>
  </si>
  <si>
    <t>2200103</t>
  </si>
  <si>
    <t>2200104</t>
  </si>
  <si>
    <t>自然资源规划及管理</t>
  </si>
  <si>
    <t>2200106</t>
  </si>
  <si>
    <t>自然资源利用与保护</t>
  </si>
  <si>
    <t>2200107</t>
  </si>
  <si>
    <t>自然资源社会公益服务</t>
  </si>
  <si>
    <t>2200108</t>
  </si>
  <si>
    <t>自然资源行业业务管理</t>
  </si>
  <si>
    <t>2200109</t>
  </si>
  <si>
    <t>自然资源调查与确权登记</t>
  </si>
  <si>
    <t>2200112</t>
  </si>
  <si>
    <t>土地资源储备支出</t>
  </si>
  <si>
    <t>2200113</t>
  </si>
  <si>
    <t>地质矿产资源与环境调查</t>
  </si>
  <si>
    <t>2200114</t>
  </si>
  <si>
    <t>地质勘查与矿产资源管理</t>
  </si>
  <si>
    <t>2200115</t>
  </si>
  <si>
    <t>地质转产项目财政贴息</t>
  </si>
  <si>
    <t>2200116</t>
  </si>
  <si>
    <t>国外风险勘查</t>
  </si>
  <si>
    <t>2200119</t>
  </si>
  <si>
    <t>地质勘查基金（周转金）支出</t>
  </si>
  <si>
    <t>2200120</t>
  </si>
  <si>
    <t>海域与海岛管理</t>
  </si>
  <si>
    <t>2200121</t>
  </si>
  <si>
    <t>自然资源国际合作与海洋权益维护</t>
  </si>
  <si>
    <t>2200122</t>
  </si>
  <si>
    <t>自然资源卫星</t>
  </si>
  <si>
    <t>2200123</t>
  </si>
  <si>
    <t>极地考察</t>
  </si>
  <si>
    <t>2200124</t>
  </si>
  <si>
    <t>深海调查与资源开发</t>
  </si>
  <si>
    <t>2200125</t>
  </si>
  <si>
    <t>海港航标维护</t>
  </si>
  <si>
    <t>2200126</t>
  </si>
  <si>
    <t>海水淡化</t>
  </si>
  <si>
    <t>2200127</t>
  </si>
  <si>
    <t>无居民海岛使用金支出</t>
  </si>
  <si>
    <t>2200128</t>
  </si>
  <si>
    <t>海洋战略规划与预警监测</t>
  </si>
  <si>
    <t>2200129</t>
  </si>
  <si>
    <t>基础测绘与地理信息监管</t>
  </si>
  <si>
    <t>2200150</t>
  </si>
  <si>
    <t>2200199</t>
  </si>
  <si>
    <t>其他自然资源事务支出</t>
  </si>
  <si>
    <t>2200501</t>
  </si>
  <si>
    <t>2200502</t>
  </si>
  <si>
    <t>2200503</t>
  </si>
  <si>
    <t>2200504</t>
  </si>
  <si>
    <t>气象事业机构</t>
  </si>
  <si>
    <t>2200506</t>
  </si>
  <si>
    <t>气象探测</t>
  </si>
  <si>
    <t>2200507</t>
  </si>
  <si>
    <t>气象信息传输及管理</t>
  </si>
  <si>
    <t>2200508</t>
  </si>
  <si>
    <t>气象预报预测</t>
  </si>
  <si>
    <t>2200509</t>
  </si>
  <si>
    <t>气象服务</t>
  </si>
  <si>
    <t>2200510</t>
  </si>
  <si>
    <t>气象装备保障维护</t>
  </si>
  <si>
    <t>2200511</t>
  </si>
  <si>
    <t>气象基础设施建设与维修</t>
  </si>
  <si>
    <t>2200512</t>
  </si>
  <si>
    <t>气象卫星</t>
  </si>
  <si>
    <t>2200513</t>
  </si>
  <si>
    <t>气象法规与标准</t>
  </si>
  <si>
    <t>2200514</t>
  </si>
  <si>
    <t>气象资金审计稽查</t>
  </si>
  <si>
    <t>2200599</t>
  </si>
  <si>
    <t>其他气象事务支出</t>
  </si>
  <si>
    <t>2209999</t>
  </si>
  <si>
    <t>其他自然资源海洋气象等支出</t>
  </si>
  <si>
    <t>2210101</t>
  </si>
  <si>
    <t>廉租住房</t>
  </si>
  <si>
    <t>2210102</t>
  </si>
  <si>
    <t>沉陷区治理</t>
  </si>
  <si>
    <t>2210103</t>
  </si>
  <si>
    <t>棚户区改造</t>
  </si>
  <si>
    <t>2210104</t>
  </si>
  <si>
    <t>少数民族地区游牧民定居工程</t>
  </si>
  <si>
    <t>2210105</t>
  </si>
  <si>
    <t>农村危房改造</t>
  </si>
  <si>
    <t>2210106</t>
  </si>
  <si>
    <t>公共租赁住房</t>
  </si>
  <si>
    <t>2210107</t>
  </si>
  <si>
    <t>保障性住房租金补贴</t>
  </si>
  <si>
    <t>2210108</t>
  </si>
  <si>
    <t>老旧小区改造</t>
  </si>
  <si>
    <t>2210109</t>
  </si>
  <si>
    <t>住房租赁市场发展</t>
  </si>
  <si>
    <t>2210110</t>
  </si>
  <si>
    <t>保障性租赁住房</t>
  </si>
  <si>
    <t>2210199</t>
  </si>
  <si>
    <t>其他保障性安居工程支出</t>
  </si>
  <si>
    <t>2210201</t>
  </si>
  <si>
    <t>2210202</t>
  </si>
  <si>
    <t>提租补贴</t>
  </si>
  <si>
    <t>2210203</t>
  </si>
  <si>
    <t>购房补贴</t>
  </si>
  <si>
    <t>2210301</t>
  </si>
  <si>
    <t>公有住房建设和维修改造支出</t>
  </si>
  <si>
    <t>2210302</t>
  </si>
  <si>
    <t>住房公积金管理</t>
  </si>
  <si>
    <t>2210399</t>
  </si>
  <si>
    <t>其他城乡社区住宅支出</t>
  </si>
  <si>
    <t>2220101</t>
  </si>
  <si>
    <t>2220102</t>
  </si>
  <si>
    <t>2220103</t>
  </si>
  <si>
    <t>2220104</t>
  </si>
  <si>
    <t>财务和审计支出</t>
  </si>
  <si>
    <t>2220105</t>
  </si>
  <si>
    <t>信息统计</t>
  </si>
  <si>
    <t>2220106</t>
  </si>
  <si>
    <t>专项业务活动</t>
  </si>
  <si>
    <t>2220107</t>
  </si>
  <si>
    <t>国家粮油差价补贴</t>
  </si>
  <si>
    <t>2220112</t>
  </si>
  <si>
    <t>粮食财务挂账利息补贴</t>
  </si>
  <si>
    <t>2220113</t>
  </si>
  <si>
    <t>粮食财务挂账消化款</t>
  </si>
  <si>
    <t>2220114</t>
  </si>
  <si>
    <t>处理陈化粮补贴</t>
  </si>
  <si>
    <t>2220115</t>
  </si>
  <si>
    <t>粮食风险基金</t>
  </si>
  <si>
    <t>2220118</t>
  </si>
  <si>
    <t>粮油市场调控专项资金</t>
  </si>
  <si>
    <t>2220119</t>
  </si>
  <si>
    <t>设施建设</t>
  </si>
  <si>
    <t>2220120</t>
  </si>
  <si>
    <t>设施安全</t>
  </si>
  <si>
    <t>2220121</t>
  </si>
  <si>
    <t>物资保管保养</t>
  </si>
  <si>
    <t>2220150</t>
  </si>
  <si>
    <t>2220199</t>
  </si>
  <si>
    <t>其他粮油物资事务支出</t>
  </si>
  <si>
    <t>2220301</t>
  </si>
  <si>
    <t>石油储备</t>
  </si>
  <si>
    <t>2220303</t>
  </si>
  <si>
    <t>天然铀储备</t>
  </si>
  <si>
    <t>2220304</t>
  </si>
  <si>
    <t>煤炭储备</t>
  </si>
  <si>
    <t>2220305</t>
  </si>
  <si>
    <t>成品油储备</t>
  </si>
  <si>
    <t>2220306</t>
  </si>
  <si>
    <t>天然气储备</t>
  </si>
  <si>
    <t>2220399</t>
  </si>
  <si>
    <t>其他能源储备支出</t>
  </si>
  <si>
    <t>2220401</t>
  </si>
  <si>
    <t>储备粮油补贴</t>
  </si>
  <si>
    <t>2220402</t>
  </si>
  <si>
    <t>储备粮油差价补贴</t>
  </si>
  <si>
    <t>2220403</t>
  </si>
  <si>
    <t>储备粮（油）库建设</t>
  </si>
  <si>
    <t>2220404</t>
  </si>
  <si>
    <t>最低收购价政策支出</t>
  </si>
  <si>
    <t>2220499</t>
  </si>
  <si>
    <t>其他粮油储备支出</t>
  </si>
  <si>
    <t>2220501</t>
  </si>
  <si>
    <t>棉花储备</t>
  </si>
  <si>
    <t>2220502</t>
  </si>
  <si>
    <t>食糖储备</t>
  </si>
  <si>
    <t>2220503</t>
  </si>
  <si>
    <t>肉类储备</t>
  </si>
  <si>
    <t>2220504</t>
  </si>
  <si>
    <t>化肥储备</t>
  </si>
  <si>
    <t>2220505</t>
  </si>
  <si>
    <t>农药储备</t>
  </si>
  <si>
    <t>2220506</t>
  </si>
  <si>
    <t>边销茶储备</t>
  </si>
  <si>
    <t>2220507</t>
  </si>
  <si>
    <t>羊毛储备</t>
  </si>
  <si>
    <t>2220508</t>
  </si>
  <si>
    <t>医药储备</t>
  </si>
  <si>
    <t>2220509</t>
  </si>
  <si>
    <t>食盐储备</t>
  </si>
  <si>
    <t>2220510</t>
  </si>
  <si>
    <t>战略物资储备</t>
  </si>
  <si>
    <t>2220511</t>
  </si>
  <si>
    <t>应急物资储备</t>
  </si>
  <si>
    <t>2220599</t>
  </si>
  <si>
    <t>其他重要商品储备支出</t>
  </si>
  <si>
    <t>2240101</t>
  </si>
  <si>
    <t>2240102</t>
  </si>
  <si>
    <t>2240103</t>
  </si>
  <si>
    <t>2240104</t>
  </si>
  <si>
    <t>灾害风险防治</t>
  </si>
  <si>
    <t>2240105</t>
  </si>
  <si>
    <t>国务院安委会专项</t>
  </si>
  <si>
    <t>2240106</t>
  </si>
  <si>
    <t>安全监管</t>
  </si>
  <si>
    <t>2240108</t>
  </si>
  <si>
    <t>应急救援</t>
  </si>
  <si>
    <t>2240109</t>
  </si>
  <si>
    <t>应急管理</t>
  </si>
  <si>
    <t>2240150</t>
  </si>
  <si>
    <t>2240199</t>
  </si>
  <si>
    <t>其他应急管理支出</t>
  </si>
  <si>
    <t>2240201</t>
  </si>
  <si>
    <t>2240202</t>
  </si>
  <si>
    <t>2240203</t>
  </si>
  <si>
    <t>2240204</t>
  </si>
  <si>
    <t>消防应急救援</t>
  </si>
  <si>
    <t>2240250</t>
  </si>
  <si>
    <t>2240299</t>
  </si>
  <si>
    <t>其他消防救援事务支出</t>
  </si>
  <si>
    <t>2240401</t>
  </si>
  <si>
    <t>2240402</t>
  </si>
  <si>
    <t>2240403</t>
  </si>
  <si>
    <t>2240404</t>
  </si>
  <si>
    <t>矿山安全监察事务</t>
  </si>
  <si>
    <t>2240405</t>
  </si>
  <si>
    <t>矿山应急救援事务</t>
  </si>
  <si>
    <t>2240450</t>
  </si>
  <si>
    <t>2240499</t>
  </si>
  <si>
    <t>其他矿山安全支出</t>
  </si>
  <si>
    <t>2240501</t>
  </si>
  <si>
    <t>2240502</t>
  </si>
  <si>
    <t>2240503</t>
  </si>
  <si>
    <t>2240504</t>
  </si>
  <si>
    <t>地震监测</t>
  </si>
  <si>
    <t>2240505</t>
  </si>
  <si>
    <t>地震预测预报</t>
  </si>
  <si>
    <t>2240506</t>
  </si>
  <si>
    <t>地震灾害预防</t>
  </si>
  <si>
    <t>2240507</t>
  </si>
  <si>
    <t>地震应急救援</t>
  </si>
  <si>
    <t>2240508</t>
  </si>
  <si>
    <t>地震环境探察</t>
  </si>
  <si>
    <t>2240509</t>
  </si>
  <si>
    <t>防震减灾信息管理</t>
  </si>
  <si>
    <t>2240510</t>
  </si>
  <si>
    <t>防震减灾基础管理</t>
  </si>
  <si>
    <t>2240550</t>
  </si>
  <si>
    <t>地震事业机构</t>
  </si>
  <si>
    <t>2240599</t>
  </si>
  <si>
    <t>其他地震事务支出</t>
  </si>
  <si>
    <t>2240601</t>
  </si>
  <si>
    <t>地质灾害防治</t>
  </si>
  <si>
    <t>2240602</t>
  </si>
  <si>
    <t>森林草原防灾减灾</t>
  </si>
  <si>
    <t>2240699</t>
  </si>
  <si>
    <t>其他自然灾害防治支出</t>
  </si>
  <si>
    <t>2240703</t>
  </si>
  <si>
    <t>自然灾害救灾补助</t>
  </si>
  <si>
    <t>2240704</t>
  </si>
  <si>
    <t>自然灾害灾后重建补助</t>
  </si>
  <si>
    <t>2240799</t>
  </si>
  <si>
    <t>其他自然灾害救灾及恢复重建支出</t>
  </si>
  <si>
    <t>2249999</t>
  </si>
  <si>
    <t>其他灾害防治及应急管理支出</t>
  </si>
  <si>
    <t>2290201</t>
  </si>
  <si>
    <t>年初预留</t>
  </si>
  <si>
    <t>2299999</t>
  </si>
  <si>
    <t>2320301</t>
  </si>
  <si>
    <t>地方政府一般债券付息支出</t>
  </si>
  <si>
    <t>2320302</t>
  </si>
  <si>
    <t>地方政府向外国政府借款付息支出</t>
  </si>
  <si>
    <t>2320303</t>
  </si>
  <si>
    <t>地方政府向国际组织借款付息支出</t>
  </si>
  <si>
    <t>2320399</t>
  </si>
  <si>
    <t>地方政府其他一般债务付息支出</t>
  </si>
  <si>
    <t>2330301</t>
  </si>
  <si>
    <t>地方政府一般债务发行费用支出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</si>
</sst>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.00&quot;$&quot;_-;\-* #,##0.00&quot;$&quot;_-;_-* &quot;-&quot;??&quot;$&quot;_-;_-@_-"/>
    <numFmt numFmtId="177" formatCode="_-* #,##0&quot;$&quot;_-;\-* #,##0&quot;$&quot;_-;_-* &quot;-&quot;&quot;$&quot;_-;_-@_-"/>
    <numFmt numFmtId="178" formatCode="_-* #,##0_$_-;\-* #,##0_$_-;_-* &quot;-&quot;_$_-;_-@_-"/>
    <numFmt numFmtId="179" formatCode="_-\¥* #,##0_-;\-\¥* #,##0_-;_-\¥* &quot;-&quot;_-;_-@_-"/>
    <numFmt numFmtId="180" formatCode="0.0"/>
    <numFmt numFmtId="181" formatCode="#,##0;\-#,##0;&quot;-&quot;"/>
    <numFmt numFmtId="182" formatCode="_-* #,##0.00_$_-;\-* #,##0.00_$_-;_-* &quot;-&quot;??_$_-;_-@_-"/>
    <numFmt numFmtId="183" formatCode="0_ "/>
    <numFmt numFmtId="184" formatCode="0_ ;[Red]\-0\ ;"/>
    <numFmt numFmtId="185" formatCode="0.0%_ ;[Red]\-0.0%\ ;"/>
    <numFmt numFmtId="186" formatCode="0.0_ "/>
    <numFmt numFmtId="187" formatCode="_ * #,##0_ ;_ * \-#,##0_ ;_ * &quot;-&quot;??_ ;_ @_ "/>
    <numFmt numFmtId="188" formatCode="_-* #,##0_-;\-* #,##0_-;_-* &quot;-&quot;_-;_-@_-"/>
    <numFmt numFmtId="189" formatCode="#,##0_ "/>
    <numFmt numFmtId="190" formatCode="0.0_);[Red]\(0.0\)"/>
    <numFmt numFmtId="191" formatCode="0.00_ "/>
  </numFmts>
  <fonts count="103">
    <font>
      <sz val="12"/>
      <name val="宋体"/>
      <charset val="134"/>
    </font>
    <font>
      <sz val="11"/>
      <name val="黑体"/>
      <charset val="134"/>
    </font>
    <font>
      <sz val="11"/>
      <name val="Times New Roman"/>
      <charset val="134"/>
    </font>
    <font>
      <sz val="11"/>
      <name val="仿宋_GB2312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8"/>
      <name val="方正小标宋简体"/>
      <charset val="134"/>
    </font>
    <font>
      <sz val="10"/>
      <name val="华文中宋"/>
      <charset val="134"/>
    </font>
    <font>
      <b/>
      <sz val="12"/>
      <name val="宋体"/>
      <charset val="134"/>
    </font>
    <font>
      <sz val="18"/>
      <color theme="1"/>
      <name val="方正小标宋简体"/>
      <charset val="134"/>
    </font>
    <font>
      <sz val="10"/>
      <color theme="1"/>
      <name val="华文中宋"/>
      <charset val="134"/>
    </font>
    <font>
      <b/>
      <sz val="10"/>
      <color theme="1"/>
      <name val="华文中宋"/>
      <charset val="134"/>
    </font>
    <font>
      <b/>
      <sz val="9"/>
      <name val="SimSun"/>
      <charset val="134"/>
    </font>
    <font>
      <b/>
      <sz val="10"/>
      <name val="华文中宋"/>
      <charset val="134"/>
    </font>
    <font>
      <b/>
      <sz val="10"/>
      <color rgb="FF000000"/>
      <name val="华文中宋"/>
      <charset val="134"/>
    </font>
    <font>
      <sz val="9"/>
      <name val="SimSun"/>
      <charset val="134"/>
    </font>
    <font>
      <sz val="10"/>
      <name val="宋体"/>
      <charset val="134"/>
    </font>
    <font>
      <sz val="12"/>
      <name val="Times New Roman"/>
      <charset val="134"/>
    </font>
    <font>
      <sz val="10"/>
      <color indexed="8"/>
      <name val="华文中宋"/>
      <charset val="134"/>
    </font>
    <font>
      <sz val="10"/>
      <color rgb="FF000000"/>
      <name val="华文中宋"/>
      <charset val="134"/>
    </font>
    <font>
      <sz val="10"/>
      <name val="华文中宋"/>
      <charset val="136"/>
    </font>
    <font>
      <sz val="12"/>
      <name val="华文中宋"/>
      <charset val="134"/>
    </font>
    <font>
      <sz val="12"/>
      <color rgb="FFFF0000"/>
      <name val="宋体"/>
      <charset val="134"/>
    </font>
    <font>
      <sz val="18"/>
      <name val="华文中宋"/>
      <charset val="134"/>
    </font>
    <font>
      <sz val="18"/>
      <color rgb="FFFF0000"/>
      <name val="方正小标宋简体"/>
      <charset val="134"/>
    </font>
    <font>
      <sz val="10"/>
      <color rgb="FFFF0000"/>
      <name val="华文中宋"/>
      <charset val="134"/>
    </font>
    <font>
      <sz val="9"/>
      <name val="华文中宋"/>
      <charset val="134"/>
    </font>
    <font>
      <b/>
      <sz val="10"/>
      <color rgb="FFFF0000"/>
      <name val="华文中宋"/>
      <charset val="134"/>
    </font>
    <font>
      <b/>
      <sz val="10"/>
      <color indexed="8"/>
      <name val="华文中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바탕체"/>
      <charset val="134"/>
    </font>
    <font>
      <sz val="10"/>
      <name val="Helv"/>
      <charset val="134"/>
    </font>
    <font>
      <sz val="12"/>
      <name val="Courier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42"/>
      <name val="宋体"/>
      <charset val="134"/>
    </font>
    <font>
      <sz val="11"/>
      <color indexed="9"/>
      <name val="宋体"/>
      <charset val="134"/>
    </font>
    <font>
      <sz val="11"/>
      <color indexed="8"/>
      <name val="Tahoma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1"/>
      <color indexed="53"/>
      <name val="宋体"/>
      <charset val="134"/>
    </font>
    <font>
      <sz val="11"/>
      <color indexed="17"/>
      <name val="Tahoma"/>
      <charset val="134"/>
    </font>
    <font>
      <sz val="11"/>
      <color indexed="17"/>
      <name val="宋体"/>
      <charset val="134"/>
    </font>
    <font>
      <sz val="12"/>
      <color indexed="17"/>
      <name val="宋体"/>
      <charset val="134"/>
    </font>
    <font>
      <sz val="11"/>
      <color indexed="52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sz val="10"/>
      <name val="Times New Roman"/>
      <charset val="134"/>
    </font>
    <font>
      <sz val="9"/>
      <name val="宋体"/>
      <charset val="134"/>
    </font>
    <font>
      <sz val="11"/>
      <color indexed="60"/>
      <name val="宋体"/>
      <charset val="134"/>
    </font>
    <font>
      <b/>
      <sz val="13"/>
      <color indexed="62"/>
      <name val="宋体"/>
      <charset val="134"/>
    </font>
    <font>
      <i/>
      <sz val="11"/>
      <color indexed="23"/>
      <name val="宋体"/>
      <charset val="134"/>
    </font>
    <font>
      <sz val="12"/>
      <color indexed="20"/>
      <name val="宋体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sz val="10"/>
      <name val="MS Sans Serif"/>
      <charset val="134"/>
    </font>
    <font>
      <sz val="11"/>
      <color indexed="20"/>
      <name val="Tahoma"/>
      <charset val="134"/>
    </font>
    <font>
      <b/>
      <sz val="11"/>
      <color indexed="62"/>
      <name val="宋体"/>
      <charset val="134"/>
    </font>
    <font>
      <b/>
      <sz val="12"/>
      <name val="Arial"/>
      <charset val="134"/>
    </font>
    <font>
      <b/>
      <sz val="11"/>
      <color indexed="56"/>
      <name val="宋体"/>
      <charset val="134"/>
    </font>
    <font>
      <b/>
      <sz val="18"/>
      <color indexed="62"/>
      <name val="宋体"/>
      <charset val="134"/>
    </font>
    <font>
      <sz val="10"/>
      <name val="Geneva"/>
      <charset val="134"/>
    </font>
    <font>
      <sz val="8"/>
      <name val="Arial"/>
      <charset val="134"/>
    </font>
    <font>
      <sz val="11"/>
      <color theme="1"/>
      <name val="Tahoma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16"/>
      <name val="宋体"/>
      <charset val="134"/>
    </font>
    <font>
      <b/>
      <sz val="15"/>
      <color indexed="62"/>
      <name val="宋体"/>
      <charset val="134"/>
    </font>
    <font>
      <sz val="11"/>
      <color indexed="19"/>
      <name val="宋体"/>
      <charset val="134"/>
    </font>
    <font>
      <sz val="7"/>
      <name val="Small Fonts"/>
      <charset val="134"/>
    </font>
    <font>
      <b/>
      <i/>
      <sz val="16"/>
      <name val="Helv"/>
      <charset val="134"/>
    </font>
    <font>
      <b/>
      <sz val="21"/>
      <name val="楷体_GB2312"/>
      <charset val="134"/>
    </font>
    <font>
      <b/>
      <sz val="10"/>
      <name val="Arial"/>
      <charset val="134"/>
    </font>
    <font>
      <sz val="10"/>
      <color indexed="9"/>
      <name val="华文中宋"/>
      <charset val="134"/>
    </font>
    <font>
      <sz val="10"/>
      <color theme="0"/>
      <name val="华文中宋"/>
      <charset val="134"/>
    </font>
    <font>
      <sz val="10"/>
      <color indexed="42"/>
      <name val="华文中宋"/>
      <charset val="134"/>
    </font>
    <font>
      <sz val="9"/>
      <name val="宋体"/>
      <charset val="134"/>
    </font>
    <font>
      <b/>
      <sz val="9"/>
      <name val="宋体"/>
      <charset val="134"/>
    </font>
  </fonts>
  <fills count="6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30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22"/>
      </bottom>
      <diagonal/>
    </border>
  </borders>
  <cellStyleXfs count="224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7" borderId="32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33" applyNumberFormat="0" applyFill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37" fillId="0" borderId="3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8" borderId="35" applyNumberFormat="0" applyAlignment="0" applyProtection="0">
      <alignment vertical="center"/>
    </xf>
    <xf numFmtId="0" fontId="39" fillId="9" borderId="36" applyNumberFormat="0" applyAlignment="0" applyProtection="0">
      <alignment vertical="center"/>
    </xf>
    <xf numFmtId="0" fontId="40" fillId="9" borderId="35" applyNumberFormat="0" applyAlignment="0" applyProtection="0">
      <alignment vertical="center"/>
    </xf>
    <xf numFmtId="0" fontId="41" fillId="10" borderId="37" applyNumberFormat="0" applyAlignment="0" applyProtection="0">
      <alignment vertical="center"/>
    </xf>
    <xf numFmtId="0" fontId="42" fillId="0" borderId="38" applyNumberFormat="0" applyFill="0" applyAlignment="0" applyProtection="0">
      <alignment vertical="center"/>
    </xf>
    <xf numFmtId="0" fontId="43" fillId="0" borderId="39" applyNumberFormat="0" applyFill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9" fillId="0" borderId="0">
      <alignment vertical="center"/>
    </xf>
    <xf numFmtId="0" fontId="0" fillId="0" borderId="0" applyFont="0" applyFill="0" applyBorder="0" applyAlignment="0" applyProtection="0">
      <alignment vertical="center"/>
    </xf>
    <xf numFmtId="0" fontId="0" fillId="38" borderId="40" applyNumberFormat="0" applyFont="0" applyAlignment="0" applyProtection="0">
      <alignment vertical="center"/>
    </xf>
    <xf numFmtId="0" fontId="0" fillId="38" borderId="40" applyNumberFormat="0" applyFont="0" applyAlignment="0" applyProtection="0">
      <alignment vertical="center"/>
    </xf>
    <xf numFmtId="0" fontId="50" fillId="0" borderId="0">
      <alignment vertical="center"/>
    </xf>
    <xf numFmtId="0" fontId="51" fillId="0" borderId="0"/>
    <xf numFmtId="0" fontId="52" fillId="39" borderId="41" applyNumberFormat="0" applyAlignment="0" applyProtection="0">
      <alignment vertical="center"/>
    </xf>
    <xf numFmtId="0" fontId="52" fillId="39" borderId="41" applyNumberFormat="0" applyAlignment="0" applyProtection="0">
      <alignment vertical="center"/>
    </xf>
    <xf numFmtId="0" fontId="53" fillId="40" borderId="42" applyNumberFormat="0" applyAlignment="0" applyProtection="0">
      <alignment vertical="center"/>
    </xf>
    <xf numFmtId="0" fontId="53" fillId="40" borderId="42" applyNumberFormat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56" fillId="0" borderId="0" applyFont="0" applyFill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1" fontId="58" fillId="0" borderId="5">
      <alignment vertical="center"/>
      <protection locked="0"/>
    </xf>
    <xf numFmtId="43" fontId="57" fillId="0" borderId="0" applyFont="0" applyFill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45" borderId="43" applyNumberFormat="0" applyAlignment="0" applyProtection="0">
      <alignment vertical="center"/>
    </xf>
    <xf numFmtId="0" fontId="60" fillId="45" borderId="43" applyNumberFormat="0" applyAlignment="0" applyProtection="0">
      <alignment vertical="center"/>
    </xf>
    <xf numFmtId="0" fontId="61" fillId="40" borderId="41" applyNumberFormat="0" applyAlignment="0" applyProtection="0">
      <alignment vertical="center"/>
    </xf>
    <xf numFmtId="0" fontId="60" fillId="45" borderId="43" applyNumberFormat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17" fillId="0" borderId="0"/>
    <xf numFmtId="0" fontId="65" fillId="0" borderId="44" applyNumberFormat="0" applyFill="0" applyAlignment="0" applyProtection="0">
      <alignment vertical="center"/>
    </xf>
    <xf numFmtId="0" fontId="57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66" fillId="0" borderId="44" applyNumberFormat="0" applyFill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0" fillId="0" borderId="0"/>
    <xf numFmtId="0" fontId="0" fillId="0" borderId="0"/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63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29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0" fillId="0" borderId="0"/>
    <xf numFmtId="0" fontId="0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40" fontId="0" fillId="0" borderId="0" applyFont="0" applyFill="0" applyBorder="0" applyAlignment="0" applyProtection="0">
      <alignment vertical="center"/>
    </xf>
    <xf numFmtId="0" fontId="57" fillId="0" borderId="0">
      <alignment vertical="center"/>
    </xf>
    <xf numFmtId="0" fontId="63" fillId="46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29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5" fillId="48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0" fillId="0" borderId="0"/>
    <xf numFmtId="0" fontId="0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4" fillId="41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0" fontId="0" fillId="0" borderId="0"/>
    <xf numFmtId="0" fontId="57" fillId="0" borderId="0">
      <alignment vertical="center"/>
    </xf>
    <xf numFmtId="0" fontId="0" fillId="0" borderId="0"/>
    <xf numFmtId="0" fontId="67" fillId="0" borderId="45" applyNumberFormat="0" applyFill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29" fillId="0" borderId="0">
      <alignment vertical="center"/>
    </xf>
    <xf numFmtId="0" fontId="54" fillId="42" borderId="0" applyNumberFormat="0" applyBorder="0" applyAlignment="0" applyProtection="0">
      <alignment vertical="center"/>
    </xf>
    <xf numFmtId="0" fontId="67" fillId="0" borderId="46" applyNumberFormat="0" applyFill="0" applyAlignment="0" applyProtection="0">
      <alignment vertical="center"/>
    </xf>
    <xf numFmtId="0" fontId="57" fillId="0" borderId="0">
      <alignment vertical="center"/>
    </xf>
    <xf numFmtId="0" fontId="0" fillId="0" borderId="0"/>
    <xf numFmtId="0" fontId="57" fillId="0" borderId="0">
      <alignment vertical="center"/>
    </xf>
    <xf numFmtId="0" fontId="57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0" fillId="0" borderId="0"/>
    <xf numFmtId="0" fontId="0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68" fillId="49" borderId="41" applyNumberFormat="0" applyAlignment="0" applyProtection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0" fontId="57" fillId="0" borderId="0">
      <alignment vertical="center"/>
    </xf>
    <xf numFmtId="0" fontId="54" fillId="43" borderId="0" applyNumberFormat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0" fillId="0" borderId="0"/>
    <xf numFmtId="0" fontId="0" fillId="0" borderId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7" fillId="0" borderId="0">
      <alignment vertical="center"/>
    </xf>
    <xf numFmtId="0" fontId="63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4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0" borderId="0" applyProtection="0">
      <alignment vertical="center"/>
    </xf>
    <xf numFmtId="0" fontId="69" fillId="45" borderId="4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0" borderId="0" applyProtection="0">
      <alignment vertical="center"/>
    </xf>
    <xf numFmtId="0" fontId="0" fillId="0" borderId="0">
      <alignment vertical="center"/>
    </xf>
    <xf numFmtId="0" fontId="63" fillId="46" borderId="0" applyNumberFormat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64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0" fontId="68" fillId="49" borderId="4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46" borderId="0" applyNumberFormat="0" applyBorder="0" applyAlignment="0" applyProtection="0">
      <alignment vertical="center"/>
    </xf>
    <xf numFmtId="0" fontId="67" fillId="0" borderId="45" applyNumberFormat="0" applyFill="0" applyAlignment="0" applyProtection="0">
      <alignment vertical="center"/>
    </xf>
    <xf numFmtId="0" fontId="0" fillId="0" borderId="0"/>
    <xf numFmtId="43" fontId="5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2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7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71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57" fillId="0" borderId="0" applyProtection="0">
      <alignment vertical="center"/>
    </xf>
    <xf numFmtId="0" fontId="0" fillId="0" borderId="0"/>
    <xf numFmtId="0" fontId="57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52" fillId="39" borderId="41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0" fillId="45" borderId="43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43" fontId="57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43" fontId="57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3" fontId="57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43" fontId="57" fillId="0" borderId="0" applyFont="0" applyFill="0" applyBorder="0" applyAlignment="0" applyProtection="0">
      <alignment vertical="center"/>
    </xf>
    <xf numFmtId="0" fontId="72" fillId="0" borderId="0">
      <alignment vertical="center"/>
    </xf>
    <xf numFmtId="0" fontId="0" fillId="0" borderId="0"/>
    <xf numFmtId="0" fontId="0" fillId="0" borderId="0"/>
    <xf numFmtId="0" fontId="0" fillId="0" borderId="0"/>
    <xf numFmtId="43" fontId="57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0" borderId="0" applyProtection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0" borderId="0" applyProtection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43" fontId="57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3" fontId="57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7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0" fontId="57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0" fontId="57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57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63" fillId="46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0" fontId="57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73" fillId="0" borderId="0"/>
    <xf numFmtId="0" fontId="57" fillId="0" borderId="0">
      <alignment vertical="center"/>
    </xf>
    <xf numFmtId="0" fontId="57" fillId="0" borderId="0">
      <alignment vertical="center"/>
    </xf>
    <xf numFmtId="0" fontId="63" fillId="46" borderId="0" applyNumberFormat="0" applyBorder="0" applyAlignment="0" applyProtection="0">
      <alignment vertical="center"/>
    </xf>
    <xf numFmtId="0" fontId="0" fillId="0" borderId="0"/>
    <xf numFmtId="0" fontId="0" fillId="38" borderId="40" applyNumberFormat="0" applyFont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73" fillId="0" borderId="0"/>
    <xf numFmtId="0" fontId="73" fillId="0" borderId="0"/>
    <xf numFmtId="0" fontId="57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0" fontId="0" fillId="0" borderId="0" applyFont="0" applyFill="0" applyBorder="0" applyAlignment="0" applyProtection="0"/>
    <xf numFmtId="0" fontId="0" fillId="0" borderId="0">
      <alignment vertical="center"/>
    </xf>
    <xf numFmtId="0" fontId="57" fillId="0" borderId="0">
      <alignment vertical="center"/>
    </xf>
    <xf numFmtId="0" fontId="0" fillId="0" borderId="0"/>
    <xf numFmtId="0" fontId="0" fillId="0" borderId="0">
      <alignment vertical="center"/>
    </xf>
    <xf numFmtId="0" fontId="5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7" fillId="0" borderId="0">
      <alignment vertical="center"/>
    </xf>
    <xf numFmtId="0" fontId="0" fillId="0" borderId="0"/>
    <xf numFmtId="43" fontId="5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55" fillId="48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41" borderId="0" applyNumberFormat="0" applyBorder="0" applyAlignment="0" applyProtection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2" fillId="39" borderId="41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5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55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42" borderId="0" applyNumberFormat="0" applyBorder="0" applyAlignment="0" applyProtection="0">
      <alignment vertical="center"/>
    </xf>
    <xf numFmtId="0" fontId="7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7" fillId="0" borderId="0">
      <alignment vertical="center"/>
    </xf>
    <xf numFmtId="0" fontId="57" fillId="0" borderId="0">
      <alignment vertical="center"/>
    </xf>
    <xf numFmtId="0" fontId="0" fillId="0" borderId="0"/>
    <xf numFmtId="0" fontId="0" fillId="0" borderId="0"/>
    <xf numFmtId="0" fontId="50" fillId="0" borderId="0">
      <alignment vertical="center"/>
    </xf>
    <xf numFmtId="0" fontId="0" fillId="0" borderId="0"/>
    <xf numFmtId="0" fontId="0" fillId="0" borderId="0"/>
    <xf numFmtId="0" fontId="0" fillId="0" borderId="0"/>
    <xf numFmtId="0" fontId="5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70" fillId="0" borderId="0">
      <alignment vertical="center"/>
    </xf>
    <xf numFmtId="0" fontId="0" fillId="0" borderId="0"/>
    <xf numFmtId="0" fontId="63" fillId="4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53" fillId="49" borderId="4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3" fillId="4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60" fillId="45" borderId="43" applyNumberFormat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0" fontId="0" fillId="38" borderId="40" applyNumberFormat="0" applyFont="0" applyAlignment="0" applyProtection="0">
      <alignment vertical="center"/>
    </xf>
    <xf numFmtId="0" fontId="5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2" fillId="39" borderId="41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43" fontId="57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43" fontId="57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43" fontId="57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7" fillId="0" borderId="4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4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63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51" borderId="0" applyNumberFormat="0" applyBorder="0" applyAlignment="0" applyProtection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0" fillId="0" borderId="0" applyFont="0" applyFill="0" applyBorder="0" applyAlignment="0" applyProtection="0"/>
    <xf numFmtId="0" fontId="0" fillId="0" borderId="0">
      <alignment vertical="center"/>
    </xf>
    <xf numFmtId="0" fontId="54" fillId="41" borderId="0" applyNumberFormat="0" applyBorder="0" applyAlignment="0" applyProtection="0">
      <alignment vertical="center"/>
    </xf>
    <xf numFmtId="0" fontId="5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7" fillId="0" borderId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7" fillId="0" borderId="0" applyProtection="0">
      <alignment vertical="center"/>
    </xf>
    <xf numFmtId="0" fontId="0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1" fontId="58" fillId="0" borderId="5">
      <alignment vertical="center"/>
      <protection locked="0"/>
    </xf>
    <xf numFmtId="0" fontId="0" fillId="0" borderId="0"/>
    <xf numFmtId="0" fontId="57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9" fillId="45" borderId="4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7" fillId="39" borderId="0" applyNumberFormat="0" applyBorder="0" applyAlignment="0" applyProtection="0">
      <alignment vertical="center"/>
    </xf>
    <xf numFmtId="0" fontId="57" fillId="55" borderId="0" applyNumberFormat="0" applyBorder="0" applyAlignment="0" applyProtection="0">
      <alignment vertical="center"/>
    </xf>
    <xf numFmtId="0" fontId="57" fillId="55" borderId="0" applyNumberFormat="0" applyBorder="0" applyAlignment="0" applyProtection="0">
      <alignment vertical="center"/>
    </xf>
    <xf numFmtId="0" fontId="17" fillId="0" borderId="0">
      <alignment vertical="center"/>
    </xf>
    <xf numFmtId="0" fontId="75" fillId="0" borderId="47" applyNumberFormat="0" applyFill="0" applyAlignment="0" applyProtection="0">
      <alignment vertical="center"/>
    </xf>
    <xf numFmtId="0" fontId="0" fillId="0" borderId="0">
      <alignment vertical="center"/>
    </xf>
    <xf numFmtId="0" fontId="57" fillId="0" borderId="0" applyProtection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57" fillId="56" borderId="0" applyNumberFormat="0" applyBorder="0" applyAlignment="0" applyProtection="0">
      <alignment vertical="center"/>
    </xf>
    <xf numFmtId="0" fontId="0" fillId="0" borderId="0"/>
    <xf numFmtId="0" fontId="76" fillId="0" borderId="0" applyNumberFormat="0" applyFill="0" applyBorder="0" applyAlignment="0" applyProtection="0">
      <alignment vertical="center"/>
    </xf>
    <xf numFmtId="0" fontId="58" fillId="0" borderId="5">
      <alignment horizontal="distributed" vertical="center" wrapText="1"/>
    </xf>
    <xf numFmtId="0" fontId="57" fillId="56" borderId="0" applyNumberFormat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57" fillId="0" borderId="0">
      <alignment vertical="center"/>
    </xf>
    <xf numFmtId="0" fontId="77" fillId="5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0" fillId="0" borderId="0">
      <alignment vertical="center"/>
    </xf>
    <xf numFmtId="0" fontId="57" fillId="58" borderId="0" applyNumberFormat="0" applyBorder="0" applyAlignment="0" applyProtection="0">
      <alignment vertical="center"/>
    </xf>
    <xf numFmtId="0" fontId="57" fillId="0" borderId="0">
      <alignment vertical="center"/>
    </xf>
    <xf numFmtId="0" fontId="55" fillId="5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9" fillId="0" borderId="0">
      <alignment vertical="center"/>
    </xf>
    <xf numFmtId="0" fontId="57" fillId="59" borderId="0" applyNumberFormat="0" applyBorder="0" applyAlignment="0" applyProtection="0">
      <alignment vertical="center"/>
    </xf>
    <xf numFmtId="0" fontId="57" fillId="54" borderId="0" applyNumberFormat="0" applyBorder="0" applyAlignment="0" applyProtection="0">
      <alignment vertical="center"/>
    </xf>
    <xf numFmtId="0" fontId="57" fillId="54" borderId="0" applyNumberFormat="0" applyBorder="0" applyAlignment="0" applyProtection="0">
      <alignment vertical="center"/>
    </xf>
    <xf numFmtId="0" fontId="78" fillId="57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73" fillId="0" borderId="0"/>
    <xf numFmtId="0" fontId="57" fillId="0" borderId="0">
      <alignment vertical="center"/>
    </xf>
    <xf numFmtId="0" fontId="0" fillId="0" borderId="0"/>
    <xf numFmtId="43" fontId="57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9" fillId="0" borderId="0">
      <alignment vertical="center"/>
    </xf>
    <xf numFmtId="0" fontId="57" fillId="48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7" fillId="48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43" fontId="57" fillId="0" borderId="0" applyFont="0" applyFill="0" applyBorder="0" applyAlignment="0" applyProtection="0">
      <alignment vertical="center"/>
    </xf>
    <xf numFmtId="0" fontId="78" fillId="57" borderId="0" applyNumberFormat="0" applyBorder="0" applyAlignment="0" applyProtection="0">
      <alignment vertical="center"/>
    </xf>
    <xf numFmtId="0" fontId="57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8" fillId="57" borderId="0" applyNumberFormat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0" fillId="38" borderId="40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79" fillId="0" borderId="0" applyNumberFormat="0" applyFill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0" fillId="0" borderId="0"/>
    <xf numFmtId="0" fontId="57" fillId="60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80" fillId="0" borderId="0"/>
    <xf numFmtId="0" fontId="57" fillId="60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0" fontId="57" fillId="0" borderId="0">
      <alignment vertical="center"/>
    </xf>
    <xf numFmtId="0" fontId="55" fillId="61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60" borderId="0" applyNumberFormat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0" fontId="57" fillId="0" borderId="0">
      <alignment vertical="center"/>
    </xf>
    <xf numFmtId="0" fontId="57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39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56" borderId="0" applyNumberFormat="0" applyBorder="0" applyAlignment="0" applyProtection="0">
      <alignment vertical="center"/>
    </xf>
    <xf numFmtId="0" fontId="0" fillId="0" borderId="0"/>
    <xf numFmtId="0" fontId="57" fillId="38" borderId="0" applyNumberFormat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65" fillId="0" borderId="44" applyNumberFormat="0" applyFill="0" applyAlignment="0" applyProtection="0">
      <alignment vertical="center"/>
    </xf>
    <xf numFmtId="0" fontId="0" fillId="0" borderId="0"/>
    <xf numFmtId="0" fontId="59" fillId="0" borderId="0" applyNumberFormat="0" applyFill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0" fillId="0" borderId="0"/>
    <xf numFmtId="0" fontId="57" fillId="39" borderId="0" applyNumberFormat="0" applyBorder="0" applyAlignment="0" applyProtection="0">
      <alignment vertical="center"/>
    </xf>
    <xf numFmtId="0" fontId="0" fillId="0" borderId="0"/>
    <xf numFmtId="0" fontId="0" fillId="0" borderId="47" applyNumberFormat="0" applyFill="0" applyAlignment="0" applyProtection="0">
      <alignment vertical="center"/>
    </xf>
    <xf numFmtId="0" fontId="0" fillId="0" borderId="0">
      <alignment vertical="center"/>
    </xf>
    <xf numFmtId="0" fontId="57" fillId="56" borderId="0" applyNumberFormat="0" applyBorder="0" applyAlignment="0" applyProtection="0">
      <alignment vertical="center"/>
    </xf>
    <xf numFmtId="0" fontId="0" fillId="0" borderId="0"/>
    <xf numFmtId="0" fontId="75" fillId="0" borderId="47" applyNumberFormat="0" applyFill="0" applyAlignment="0" applyProtection="0">
      <alignment vertical="center"/>
    </xf>
    <xf numFmtId="0" fontId="0" fillId="0" borderId="0">
      <alignment vertical="center"/>
    </xf>
    <xf numFmtId="0" fontId="78" fillId="57" borderId="0" applyNumberFormat="0" applyBorder="0" applyAlignment="0" applyProtection="0">
      <alignment vertical="center"/>
    </xf>
    <xf numFmtId="0" fontId="73" fillId="0" borderId="0"/>
    <xf numFmtId="0" fontId="68" fillId="49" borderId="41" applyNumberFormat="0" applyAlignment="0" applyProtection="0">
      <alignment vertical="center"/>
    </xf>
    <xf numFmtId="0" fontId="0" fillId="0" borderId="0">
      <alignment vertical="center"/>
    </xf>
    <xf numFmtId="0" fontId="63" fillId="46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55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77" fillId="57" borderId="0" applyNumberFormat="0" applyBorder="0" applyAlignment="0" applyProtection="0">
      <alignment vertical="center"/>
    </xf>
    <xf numFmtId="0" fontId="0" fillId="0" borderId="0"/>
    <xf numFmtId="0" fontId="57" fillId="39" borderId="0" applyNumberFormat="0" applyBorder="0" applyAlignment="0" applyProtection="0">
      <alignment vertical="center"/>
    </xf>
    <xf numFmtId="0" fontId="57" fillId="58" borderId="0" applyNumberFormat="0" applyBorder="0" applyAlignment="0" applyProtection="0">
      <alignment vertical="center"/>
    </xf>
    <xf numFmtId="0" fontId="5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0" fontId="57" fillId="0" borderId="0" applyProtection="0">
      <alignment vertical="center"/>
    </xf>
    <xf numFmtId="0" fontId="0" fillId="0" borderId="0"/>
    <xf numFmtId="0" fontId="54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0" borderId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57" fillId="5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5" fillId="5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8" fillId="57" borderId="0" applyNumberFormat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0" fontId="78" fillId="57" borderId="0" applyNumberFormat="0" applyBorder="0" applyAlignment="0" applyProtection="0">
      <alignment vertical="center"/>
    </xf>
    <xf numFmtId="0" fontId="57" fillId="56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55" fillId="59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0" fillId="0" borderId="0"/>
    <xf numFmtId="0" fontId="78" fillId="57" borderId="0" applyNumberFormat="0" applyBorder="0" applyAlignment="0" applyProtection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7" fillId="4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29" fillId="0" borderId="0">
      <alignment vertical="center"/>
    </xf>
    <xf numFmtId="0" fontId="57" fillId="47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0" fillId="45" borderId="43" applyNumberFormat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7" fillId="47" borderId="0" applyNumberFormat="0" applyBorder="0" applyAlignment="0" applyProtection="0">
      <alignment vertical="center"/>
    </xf>
    <xf numFmtId="0" fontId="57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78" fillId="57" borderId="0" applyNumberFormat="0" applyBorder="0" applyAlignment="0" applyProtection="0">
      <alignment vertical="center"/>
    </xf>
    <xf numFmtId="0" fontId="81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7" fillId="47" borderId="0" applyNumberFormat="0" applyBorder="0" applyAlignment="0" applyProtection="0">
      <alignment vertical="center"/>
    </xf>
    <xf numFmtId="0" fontId="0" fillId="0" borderId="0"/>
    <xf numFmtId="0" fontId="82" fillId="0" borderId="48" applyNumberFormat="0" applyFill="0" applyAlignment="0" applyProtection="0">
      <alignment vertical="center"/>
    </xf>
    <xf numFmtId="0" fontId="55" fillId="62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58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38" borderId="0" applyNumberFormat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7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81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7" fillId="48" borderId="0" applyNumberFormat="0" applyBorder="0" applyAlignment="0" applyProtection="0">
      <alignment vertical="center"/>
    </xf>
    <xf numFmtId="0" fontId="0" fillId="0" borderId="0"/>
    <xf numFmtId="0" fontId="78" fillId="57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3" fillId="0" borderId="4">
      <alignment horizontal="left" vertical="center"/>
    </xf>
    <xf numFmtId="0" fontId="57" fillId="58" borderId="0" applyNumberFormat="0" applyBorder="0" applyAlignment="0" applyProtection="0">
      <alignment vertical="center"/>
    </xf>
    <xf numFmtId="0" fontId="29" fillId="0" borderId="0">
      <alignment vertical="center"/>
    </xf>
    <xf numFmtId="0" fontId="57" fillId="47" borderId="0" applyNumberFormat="0" applyBorder="0" applyAlignment="0" applyProtection="0">
      <alignment vertical="center"/>
    </xf>
    <xf numFmtId="0" fontId="77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43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75" fillId="0" borderId="49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5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58" borderId="0" applyNumberFormat="0" applyBorder="0" applyAlignment="0" applyProtection="0">
      <alignment vertical="center"/>
    </xf>
    <xf numFmtId="0" fontId="57" fillId="0" borderId="0">
      <alignment vertical="center"/>
    </xf>
    <xf numFmtId="0" fontId="0" fillId="0" borderId="0"/>
    <xf numFmtId="0" fontId="0" fillId="0" borderId="0"/>
    <xf numFmtId="0" fontId="57" fillId="60" borderId="0" applyNumberFormat="0" applyBorder="0" applyAlignment="0" applyProtection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42" borderId="0" applyNumberFormat="0" applyBorder="0" applyAlignment="0" applyProtection="0">
      <alignment vertical="center"/>
    </xf>
    <xf numFmtId="0" fontId="57" fillId="0" borderId="0" applyProtection="0">
      <alignment vertical="center"/>
    </xf>
    <xf numFmtId="0" fontId="57" fillId="0" borderId="0">
      <alignment vertical="center"/>
    </xf>
    <xf numFmtId="0" fontId="7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7" fillId="0" borderId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68" fillId="49" borderId="41" applyNumberFormat="0" applyAlignment="0" applyProtection="0">
      <alignment vertical="center"/>
    </xf>
    <xf numFmtId="0" fontId="0" fillId="0" borderId="0">
      <alignment vertical="center"/>
    </xf>
    <xf numFmtId="0" fontId="57" fillId="39" borderId="0" applyNumberFormat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0" fontId="5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5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57" fillId="38" borderId="0" applyNumberFormat="0" applyBorder="0" applyAlignment="0" applyProtection="0">
      <alignment vertical="center"/>
    </xf>
    <xf numFmtId="0" fontId="29" fillId="0" borderId="0">
      <alignment vertical="center"/>
    </xf>
    <xf numFmtId="0" fontId="64" fillId="46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78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46" borderId="0" applyNumberFormat="0" applyBorder="0" applyAlignment="0" applyProtection="0">
      <alignment vertical="center"/>
    </xf>
    <xf numFmtId="0" fontId="57" fillId="58" borderId="0" applyNumberFormat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7" fillId="40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0" fillId="38" borderId="40" applyNumberFormat="0" applyFont="0" applyAlignment="0" applyProtection="0">
      <alignment vertical="center"/>
    </xf>
    <xf numFmtId="0" fontId="0" fillId="0" borderId="0"/>
    <xf numFmtId="0" fontId="64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57" fillId="6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8" fillId="57" borderId="0" applyNumberFormat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56" borderId="0" applyNumberFormat="0" applyBorder="0" applyAlignment="0" applyProtection="0">
      <alignment vertical="center"/>
    </xf>
    <xf numFmtId="0" fontId="0" fillId="0" borderId="0"/>
    <xf numFmtId="0" fontId="78" fillId="5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7" fillId="0" borderId="0">
      <alignment vertical="center"/>
    </xf>
    <xf numFmtId="0" fontId="81" fillId="57" borderId="0" applyNumberFormat="0" applyBorder="0" applyAlignment="0" applyProtection="0">
      <alignment vertical="center"/>
    </xf>
    <xf numFmtId="0" fontId="57" fillId="0" borderId="0">
      <alignment vertical="center"/>
    </xf>
    <xf numFmtId="0" fontId="0" fillId="0" borderId="0"/>
    <xf numFmtId="0" fontId="63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84" fillId="0" borderId="0" applyNumberFormat="0" applyFill="0" applyBorder="0" applyAlignment="0" applyProtection="0">
      <alignment vertical="center"/>
    </xf>
    <xf numFmtId="0" fontId="53" fillId="49" borderId="42" applyNumberFormat="0" applyAlignment="0" applyProtection="0">
      <alignment vertical="center"/>
    </xf>
    <xf numFmtId="0" fontId="0" fillId="0" borderId="0"/>
    <xf numFmtId="0" fontId="57" fillId="56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0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0" fillId="0" borderId="0"/>
    <xf numFmtId="0" fontId="57" fillId="38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48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57" fillId="0" borderId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0" fontId="57" fillId="0" borderId="0" applyProtection="0">
      <alignment vertical="center"/>
    </xf>
    <xf numFmtId="0" fontId="0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0" fontId="57" fillId="0" borderId="0">
      <alignment vertical="center"/>
    </xf>
    <xf numFmtId="0" fontId="29" fillId="0" borderId="0">
      <alignment vertical="center"/>
    </xf>
    <xf numFmtId="0" fontId="5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0" fillId="0" borderId="0"/>
    <xf numFmtId="0" fontId="54" fillId="4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7" fillId="58" borderId="0" applyNumberFormat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5" fillId="0" borderId="44" applyNumberFormat="0" applyFill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4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57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0" borderId="0" applyProtection="0">
      <alignment vertical="center"/>
    </xf>
    <xf numFmtId="0" fontId="0" fillId="0" borderId="0"/>
    <xf numFmtId="0" fontId="0" fillId="0" borderId="0">
      <alignment vertical="center"/>
    </xf>
    <xf numFmtId="0" fontId="63" fillId="46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3" fillId="46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0" fillId="0" borderId="0"/>
    <xf numFmtId="43" fontId="5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7" fillId="0" borderId="0">
      <alignment vertical="center"/>
    </xf>
    <xf numFmtId="0" fontId="0" fillId="0" borderId="0"/>
    <xf numFmtId="0" fontId="57" fillId="0" borderId="0">
      <alignment vertical="center"/>
    </xf>
    <xf numFmtId="0" fontId="57" fillId="57" borderId="0" applyNumberFormat="0" applyBorder="0" applyAlignment="0" applyProtection="0">
      <alignment vertical="center"/>
    </xf>
    <xf numFmtId="0" fontId="57" fillId="0" borderId="0" applyProtection="0">
      <alignment vertical="center"/>
    </xf>
    <xf numFmtId="0" fontId="0" fillId="0" borderId="0">
      <alignment vertical="center"/>
    </xf>
    <xf numFmtId="0" fontId="76" fillId="0" borderId="0" applyNumberFormat="0" applyFill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3" fillId="49" borderId="42" applyNumberFormat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0" fillId="0" borderId="0"/>
    <xf numFmtId="0" fontId="57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3" fillId="0" borderId="0"/>
    <xf numFmtId="0" fontId="29" fillId="0" borderId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7" fillId="3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86" fillId="0" borderId="0"/>
    <xf numFmtId="0" fontId="0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84" fillId="0" borderId="50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5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76" fillId="0" borderId="0" applyNumberFormat="0" applyFill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46" borderId="0" applyNumberFormat="0" applyBorder="0" applyAlignment="0" applyProtection="0">
      <alignment vertical="center"/>
    </xf>
    <xf numFmtId="0" fontId="0" fillId="0" borderId="0"/>
    <xf numFmtId="0" fontId="5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7" fillId="0" borderId="0">
      <alignment vertical="center"/>
    </xf>
    <xf numFmtId="0" fontId="0" fillId="0" borderId="0">
      <alignment vertical="center"/>
    </xf>
    <xf numFmtId="0" fontId="57" fillId="39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0" fontId="0" fillId="0" borderId="0"/>
    <xf numFmtId="0" fontId="55" fillId="50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57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0" fillId="0" borderId="0"/>
    <xf numFmtId="0" fontId="57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5" fillId="42" borderId="0" applyNumberFormat="0" applyBorder="0" applyAlignment="0" applyProtection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67" fillId="0" borderId="51" applyNumberFormat="0" applyFill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0" fontId="56" fillId="0" borderId="0">
      <alignment vertical="center"/>
    </xf>
    <xf numFmtId="0" fontId="0" fillId="0" borderId="0">
      <alignment vertical="center"/>
    </xf>
    <xf numFmtId="0" fontId="0" fillId="0" borderId="0"/>
    <xf numFmtId="0" fontId="57" fillId="0" borderId="0">
      <alignment vertical="center"/>
    </xf>
    <xf numFmtId="0" fontId="0" fillId="0" borderId="0"/>
    <xf numFmtId="0" fontId="57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7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5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7" fillId="0" borderId="0" applyProtection="0">
      <alignment vertical="center"/>
    </xf>
    <xf numFmtId="43" fontId="0" fillId="0" borderId="0" applyFont="0" applyFill="0" applyBorder="0" applyAlignment="0" applyProtection="0"/>
    <xf numFmtId="0" fontId="29" fillId="0" borderId="0">
      <alignment vertical="center"/>
    </xf>
    <xf numFmtId="0" fontId="54" fillId="54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7" fillId="48" borderId="0" applyNumberFormat="0" applyBorder="0" applyAlignment="0" applyProtection="0">
      <alignment vertical="center"/>
    </xf>
    <xf numFmtId="0" fontId="78" fillId="5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55" fillId="63" borderId="0" applyNumberFormat="0" applyBorder="0" applyAlignment="0" applyProtection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0" fillId="0" borderId="0"/>
    <xf numFmtId="0" fontId="57" fillId="0" borderId="0">
      <alignment vertical="center"/>
    </xf>
    <xf numFmtId="0" fontId="54" fillId="44" borderId="0" applyNumberFormat="0" applyBorder="0" applyAlignment="0" applyProtection="0">
      <alignment vertical="center"/>
    </xf>
    <xf numFmtId="0" fontId="29" fillId="0" borderId="0">
      <alignment vertical="center"/>
    </xf>
    <xf numFmtId="0" fontId="57" fillId="39" borderId="0" applyNumberFormat="0" applyBorder="0" applyAlignment="0" applyProtection="0">
      <alignment vertical="center"/>
    </xf>
    <xf numFmtId="0" fontId="0" fillId="0" borderId="0"/>
    <xf numFmtId="0" fontId="57" fillId="47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78" fillId="57" borderId="0" applyNumberFormat="0" applyBorder="0" applyAlignment="0" applyProtection="0">
      <alignment vertical="center"/>
    </xf>
    <xf numFmtId="0" fontId="0" fillId="0" borderId="0"/>
    <xf numFmtId="0" fontId="57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59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0" fillId="0" borderId="0"/>
    <xf numFmtId="0" fontId="57" fillId="0" borderId="0" applyProtection="0">
      <alignment vertical="center"/>
    </xf>
    <xf numFmtId="0" fontId="0" fillId="0" borderId="0">
      <alignment vertical="center"/>
    </xf>
    <xf numFmtId="0" fontId="57" fillId="58" borderId="0" applyNumberFormat="0" applyBorder="0" applyAlignment="0" applyProtection="0">
      <alignment vertical="center"/>
    </xf>
    <xf numFmtId="0" fontId="0" fillId="0" borderId="0"/>
    <xf numFmtId="0" fontId="57" fillId="0" borderId="0">
      <alignment vertical="center"/>
    </xf>
    <xf numFmtId="0" fontId="0" fillId="0" borderId="0"/>
    <xf numFmtId="0" fontId="0" fillId="0" borderId="0">
      <alignment vertical="center"/>
    </xf>
    <xf numFmtId="0" fontId="55" fillId="42" borderId="0" applyNumberFormat="0" applyBorder="0" applyAlignment="0" applyProtection="0">
      <alignment vertical="center"/>
    </xf>
    <xf numFmtId="0" fontId="78" fillId="57" borderId="0" applyNumberFormat="0" applyBorder="0" applyAlignment="0" applyProtection="0">
      <alignment vertical="center"/>
    </xf>
    <xf numFmtId="0" fontId="55" fillId="59" borderId="0" applyNumberFormat="0" applyBorder="0" applyAlignment="0" applyProtection="0">
      <alignment vertical="center"/>
    </xf>
    <xf numFmtId="0" fontId="87" fillId="49" borderId="0" applyNumberFormat="0" applyBorder="0" applyAlignment="0" applyProtection="0">
      <alignment vertical="center"/>
    </xf>
    <xf numFmtId="0" fontId="57" fillId="0" borderId="0">
      <alignment vertical="center"/>
    </xf>
    <xf numFmtId="0" fontId="0" fillId="0" borderId="0"/>
    <xf numFmtId="43" fontId="57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7" fillId="54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4" fillId="0" borderId="0" applyNumberFormat="0" applyFill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57" fillId="0" borderId="0">
      <alignment vertical="center"/>
    </xf>
    <xf numFmtId="0" fontId="57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29" fillId="0" borderId="0">
      <alignment vertical="center"/>
    </xf>
    <xf numFmtId="0" fontId="57" fillId="54" borderId="0" applyNumberFormat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0" fillId="0" borderId="0"/>
    <xf numFmtId="0" fontId="57" fillId="0" borderId="0">
      <alignment vertical="center"/>
    </xf>
    <xf numFmtId="0" fontId="0" fillId="0" borderId="0"/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78" fillId="57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57" fillId="0" borderId="0">
      <alignment vertical="center"/>
    </xf>
    <xf numFmtId="0" fontId="0" fillId="0" borderId="0"/>
    <xf numFmtId="0" fontId="0" fillId="0" borderId="0">
      <alignment vertical="center"/>
    </xf>
    <xf numFmtId="0" fontId="57" fillId="0" borderId="0">
      <alignment vertical="center"/>
    </xf>
    <xf numFmtId="0" fontId="78" fillId="57" borderId="0" applyNumberFormat="0" applyBorder="0" applyAlignment="0" applyProtection="0">
      <alignment vertical="center"/>
    </xf>
    <xf numFmtId="0" fontId="0" fillId="0" borderId="0"/>
    <xf numFmtId="0" fontId="54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3" fontId="57" fillId="0" borderId="0" applyFont="0" applyFill="0" applyBorder="0" applyAlignment="0" applyProtection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57" fillId="57" borderId="0" applyNumberFormat="0" applyBorder="0" applyAlignment="0" applyProtection="0">
      <alignment vertical="center"/>
    </xf>
    <xf numFmtId="0" fontId="57" fillId="0" borderId="0" applyProtection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78" fillId="57" borderId="0" applyNumberFormat="0" applyBorder="0" applyAlignment="0" applyProtection="0">
      <alignment vertical="center"/>
    </xf>
    <xf numFmtId="0" fontId="57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5" fillId="59" borderId="0" applyNumberFormat="0" applyBorder="0" applyAlignment="0" applyProtection="0">
      <alignment vertical="center"/>
    </xf>
    <xf numFmtId="0" fontId="57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57" fillId="0" borderId="0">
      <alignment vertical="center"/>
    </xf>
    <xf numFmtId="0" fontId="0" fillId="0" borderId="0"/>
    <xf numFmtId="0" fontId="73" fillId="0" borderId="0">
      <alignment vertical="center"/>
    </xf>
    <xf numFmtId="0" fontId="57" fillId="0" borderId="0" applyProtection="0">
      <alignment vertical="center"/>
    </xf>
    <xf numFmtId="0" fontId="57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54" fillId="49" borderId="0" applyNumberFormat="0" applyBorder="0" applyAlignment="0" applyProtection="0">
      <alignment vertical="center"/>
    </xf>
    <xf numFmtId="0" fontId="0" fillId="0" borderId="0"/>
    <xf numFmtId="0" fontId="57" fillId="0" borderId="0">
      <alignment vertical="center"/>
    </xf>
    <xf numFmtId="0" fontId="57" fillId="6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57" fillId="57" borderId="0" applyNumberFormat="0" applyBorder="0" applyAlignment="0" applyProtection="0">
      <alignment vertical="center"/>
    </xf>
    <xf numFmtId="0" fontId="78" fillId="57" borderId="0" applyNumberFormat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57" fillId="0" borderId="0">
      <alignment vertical="center"/>
    </xf>
    <xf numFmtId="0" fontId="0" fillId="0" borderId="0"/>
    <xf numFmtId="0" fontId="57" fillId="0" borderId="0">
      <alignment vertical="center"/>
    </xf>
    <xf numFmtId="0" fontId="57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70" fillId="0" borderId="0"/>
    <xf numFmtId="0" fontId="55" fillId="42" borderId="0" applyNumberFormat="0" applyBorder="0" applyAlignment="0" applyProtection="0">
      <alignment vertical="center"/>
    </xf>
    <xf numFmtId="0" fontId="0" fillId="0" borderId="0"/>
    <xf numFmtId="0" fontId="55" fillId="4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0" fillId="45" borderId="43" applyNumberFormat="0" applyAlignment="0" applyProtection="0">
      <alignment vertical="center"/>
    </xf>
    <xf numFmtId="0" fontId="57" fillId="0" borderId="0" applyProtection="0">
      <alignment vertical="center"/>
    </xf>
    <xf numFmtId="0" fontId="0" fillId="0" borderId="0"/>
    <xf numFmtId="43" fontId="57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57" fillId="39" borderId="0" applyNumberFormat="0" applyBorder="0" applyAlignment="0" applyProtection="0">
      <alignment vertical="center"/>
    </xf>
    <xf numFmtId="0" fontId="57" fillId="0" borderId="0" applyProtection="0">
      <alignment vertical="center"/>
    </xf>
    <xf numFmtId="0" fontId="69" fillId="45" borderId="43" applyNumberFormat="0" applyAlignment="0" applyProtection="0">
      <alignment vertical="center"/>
    </xf>
    <xf numFmtId="0" fontId="0" fillId="0" borderId="0"/>
    <xf numFmtId="0" fontId="57" fillId="39" borderId="0" applyNumberFormat="0" applyBorder="0" applyAlignment="0" applyProtection="0">
      <alignment vertical="center"/>
    </xf>
    <xf numFmtId="0" fontId="57" fillId="60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7" fillId="0" borderId="0">
      <alignment vertical="center"/>
    </xf>
    <xf numFmtId="0" fontId="0" fillId="0" borderId="0"/>
    <xf numFmtId="0" fontId="66" fillId="0" borderId="44" applyNumberFormat="0" applyFill="0" applyAlignment="0" applyProtection="0">
      <alignment vertical="center"/>
    </xf>
    <xf numFmtId="0" fontId="29" fillId="0" borderId="0">
      <alignment vertical="center"/>
    </xf>
    <xf numFmtId="0" fontId="57" fillId="56" borderId="0" applyNumberFormat="0" applyBorder="0" applyAlignment="0" applyProtection="0">
      <alignment vertical="center"/>
    </xf>
    <xf numFmtId="0" fontId="78" fillId="57" borderId="0" applyNumberFormat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57" fillId="0" borderId="0">
      <alignment vertical="center"/>
    </xf>
    <xf numFmtId="0" fontId="0" fillId="0" borderId="0"/>
    <xf numFmtId="0" fontId="0" fillId="0" borderId="0">
      <alignment vertical="center"/>
    </xf>
    <xf numFmtId="0" fontId="29" fillId="0" borderId="0">
      <alignment vertical="center"/>
    </xf>
    <xf numFmtId="0" fontId="57" fillId="60" borderId="0" applyNumberFormat="0" applyBorder="0" applyAlignment="0" applyProtection="0">
      <alignment vertical="center"/>
    </xf>
    <xf numFmtId="0" fontId="57" fillId="0" borderId="0">
      <alignment vertical="center"/>
    </xf>
    <xf numFmtId="0" fontId="55" fillId="44" borderId="0" applyNumberFormat="0" applyBorder="0" applyAlignment="0" applyProtection="0">
      <alignment vertical="center"/>
    </xf>
    <xf numFmtId="0" fontId="29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17" fillId="0" borderId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46" borderId="0" applyNumberFormat="0" applyBorder="0" applyAlignment="0" applyProtection="0">
      <alignment vertical="center"/>
    </xf>
    <xf numFmtId="0" fontId="65" fillId="0" borderId="44" applyNumberFormat="0" applyFill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5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0" fontId="0" fillId="0" borderId="0"/>
    <xf numFmtId="43" fontId="57" fillId="0" borderId="0" applyFont="0" applyFill="0" applyBorder="0" applyAlignment="0" applyProtection="0">
      <alignment vertical="center"/>
    </xf>
    <xf numFmtId="0" fontId="8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9" fillId="0" borderId="4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71" fillId="0" borderId="0" applyNumberFormat="0" applyFill="0" applyBorder="0" applyAlignment="0" applyProtection="0">
      <alignment vertical="top"/>
    </xf>
    <xf numFmtId="0" fontId="0" fillId="0" borderId="0"/>
    <xf numFmtId="0" fontId="73" fillId="0" borderId="0">
      <alignment vertical="center"/>
    </xf>
    <xf numFmtId="0" fontId="0" fillId="0" borderId="0">
      <alignment vertical="center"/>
    </xf>
    <xf numFmtId="0" fontId="90" fillId="0" borderId="52" applyNumberFormat="0" applyFill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89" fillId="0" borderId="47" applyNumberFormat="0" applyFill="0" applyAlignment="0" applyProtection="0">
      <alignment vertical="center"/>
    </xf>
    <xf numFmtId="0" fontId="57" fillId="0" borderId="0">
      <alignment vertical="center"/>
    </xf>
    <xf numFmtId="0" fontId="78" fillId="57" borderId="0" applyNumberFormat="0" applyBorder="0" applyAlignment="0" applyProtection="0">
      <alignment vertical="center"/>
    </xf>
    <xf numFmtId="0" fontId="60" fillId="45" borderId="43" applyNumberFormat="0" applyAlignment="0" applyProtection="0">
      <alignment vertical="center"/>
    </xf>
    <xf numFmtId="0" fontId="0" fillId="0" borderId="0"/>
    <xf numFmtId="43" fontId="57" fillId="0" borderId="0" applyFont="0" applyFill="0" applyBorder="0" applyAlignment="0" applyProtection="0">
      <alignment vertical="center"/>
    </xf>
    <xf numFmtId="180" fontId="58" fillId="0" borderId="5">
      <alignment vertical="center"/>
      <protection locked="0"/>
    </xf>
    <xf numFmtId="0" fontId="57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4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7" fillId="0" borderId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78" fillId="57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0" fillId="0" borderId="0"/>
    <xf numFmtId="0" fontId="57" fillId="0" borderId="0" applyProtection="0">
      <alignment vertical="center"/>
    </xf>
    <xf numFmtId="0" fontId="0" fillId="0" borderId="0">
      <alignment vertical="center"/>
    </xf>
    <xf numFmtId="0" fontId="57" fillId="47" borderId="0" applyNumberFormat="0" applyBorder="0" applyAlignment="0" applyProtection="0">
      <alignment vertical="center"/>
    </xf>
    <xf numFmtId="0" fontId="57" fillId="0" borderId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9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0" fontId="50" fillId="0" borderId="0"/>
    <xf numFmtId="0" fontId="29" fillId="0" borderId="0">
      <alignment vertical="center"/>
    </xf>
    <xf numFmtId="0" fontId="76" fillId="0" borderId="0" applyNumberFormat="0" applyFill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8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6" fillId="0" borderId="0">
      <alignment vertical="center"/>
    </xf>
    <xf numFmtId="0" fontId="0" fillId="0" borderId="0">
      <alignment vertical="center"/>
    </xf>
    <xf numFmtId="0" fontId="5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61" fillId="40" borderId="41" applyNumberFormat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55" fillId="5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78" fillId="57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0" borderId="0">
      <alignment vertical="center"/>
    </xf>
    <xf numFmtId="0" fontId="16" fillId="0" borderId="0">
      <alignment vertical="center"/>
    </xf>
    <xf numFmtId="0" fontId="0" fillId="0" borderId="0"/>
    <xf numFmtId="0" fontId="57" fillId="46" borderId="0" applyNumberFormat="0" applyBorder="0" applyAlignment="0" applyProtection="0">
      <alignment vertical="center"/>
    </xf>
    <xf numFmtId="0" fontId="57" fillId="0" borderId="0">
      <alignment vertical="center"/>
    </xf>
    <xf numFmtId="0" fontId="0" fillId="0" borderId="0"/>
    <xf numFmtId="43" fontId="57" fillId="0" borderId="0" applyFont="0" applyFill="0" applyBorder="0" applyAlignment="0" applyProtection="0">
      <alignment vertical="center"/>
    </xf>
    <xf numFmtId="0" fontId="57" fillId="0" borderId="0">
      <alignment vertical="center"/>
    </xf>
    <xf numFmtId="0" fontId="57" fillId="39" borderId="0" applyNumberFormat="0" applyBorder="0" applyAlignment="0" applyProtection="0">
      <alignment vertical="center"/>
    </xf>
    <xf numFmtId="0" fontId="0" fillId="0" borderId="0"/>
    <xf numFmtId="0" fontId="57" fillId="6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7" fillId="58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56" borderId="0" applyNumberFormat="0" applyBorder="0" applyAlignment="0" applyProtection="0">
      <alignment vertical="center"/>
    </xf>
    <xf numFmtId="0" fontId="78" fillId="57" borderId="0" applyNumberFormat="0" applyBorder="0" applyAlignment="0" applyProtection="0">
      <alignment vertical="center"/>
    </xf>
    <xf numFmtId="0" fontId="17" fillId="0" borderId="0"/>
    <xf numFmtId="0" fontId="57" fillId="59" borderId="0" applyNumberFormat="0" applyBorder="0" applyAlignment="0" applyProtection="0">
      <alignment vertical="center"/>
    </xf>
    <xf numFmtId="0" fontId="57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3" fillId="46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6" fillId="0" borderId="0" applyNumberFormat="0" applyFill="0" applyBorder="0" applyAlignment="0" applyProtection="0">
      <alignment vertical="center"/>
    </xf>
    <xf numFmtId="0" fontId="0" fillId="0" borderId="0"/>
    <xf numFmtId="43" fontId="57" fillId="0" borderId="0" applyFont="0" applyFill="0" applyBorder="0" applyAlignment="0" applyProtection="0">
      <alignment vertical="center"/>
    </xf>
    <xf numFmtId="0" fontId="89" fillId="0" borderId="47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7" fillId="60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0" fillId="0" borderId="0"/>
    <xf numFmtId="0" fontId="57" fillId="0" borderId="0">
      <alignment vertical="center"/>
    </xf>
    <xf numFmtId="0" fontId="57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7" fillId="0" borderId="51" applyNumberFormat="0" applyFill="0" applyAlignment="0" applyProtection="0">
      <alignment vertical="center"/>
    </xf>
    <xf numFmtId="0" fontId="0" fillId="0" borderId="0">
      <alignment vertical="center"/>
    </xf>
    <xf numFmtId="0" fontId="57" fillId="56" borderId="0" applyNumberFormat="0" applyBorder="0" applyAlignment="0" applyProtection="0">
      <alignment vertical="center"/>
    </xf>
    <xf numFmtId="0" fontId="57" fillId="0" borderId="0">
      <alignment vertical="center"/>
    </xf>
    <xf numFmtId="0" fontId="54" fillId="54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90" fillId="0" borderId="52" applyNumberFormat="0" applyFill="0" applyAlignment="0" applyProtection="0">
      <alignment vertical="center"/>
    </xf>
    <xf numFmtId="0" fontId="0" fillId="0" borderId="0">
      <alignment vertical="center"/>
    </xf>
    <xf numFmtId="0" fontId="7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57" fillId="0" borderId="0">
      <alignment vertical="center"/>
    </xf>
    <xf numFmtId="0" fontId="54" fillId="43" borderId="0" applyNumberFormat="0" applyBorder="0" applyAlignment="0" applyProtection="0">
      <alignment vertical="center"/>
    </xf>
    <xf numFmtId="0" fontId="0" fillId="0" borderId="0"/>
    <xf numFmtId="0" fontId="57" fillId="40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0" fillId="0" borderId="0"/>
    <xf numFmtId="0" fontId="82" fillId="0" borderId="48" applyNumberFormat="0" applyFill="0" applyAlignment="0" applyProtection="0">
      <alignment vertical="center"/>
    </xf>
    <xf numFmtId="0" fontId="57" fillId="56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7" fillId="58" borderId="0" applyNumberFormat="0" applyBorder="0" applyAlignment="0" applyProtection="0">
      <alignment vertical="center"/>
    </xf>
    <xf numFmtId="0" fontId="91" fillId="57" borderId="0" applyNumberFormat="0" applyBorder="0" applyAlignment="0" applyProtection="0">
      <alignment vertical="center"/>
    </xf>
    <xf numFmtId="0" fontId="57" fillId="0" borderId="0">
      <alignment vertical="center"/>
    </xf>
    <xf numFmtId="0" fontId="77" fillId="57" borderId="0" applyNumberFormat="0" applyBorder="0" applyAlignment="0" applyProtection="0">
      <alignment vertical="center"/>
    </xf>
    <xf numFmtId="0" fontId="0" fillId="0" borderId="0">
      <alignment vertical="center"/>
    </xf>
    <xf numFmtId="180" fontId="58" fillId="0" borderId="5">
      <alignment vertical="center"/>
      <protection locked="0"/>
    </xf>
    <xf numFmtId="0" fontId="57" fillId="59" borderId="0" applyNumberFormat="0" applyBorder="0" applyAlignment="0" applyProtection="0">
      <alignment vertical="center"/>
    </xf>
    <xf numFmtId="0" fontId="57" fillId="0" borderId="0">
      <alignment vertical="center"/>
    </xf>
    <xf numFmtId="0" fontId="0" fillId="0" borderId="0"/>
    <xf numFmtId="0" fontId="73" fillId="0" borderId="0"/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9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1" fontId="58" fillId="0" borderId="5">
      <alignment vertical="center"/>
      <protection locked="0"/>
    </xf>
    <xf numFmtId="43" fontId="57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57" fillId="55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180" fontId="58" fillId="0" borderId="5">
      <alignment vertical="center"/>
      <protection locked="0"/>
    </xf>
    <xf numFmtId="0" fontId="57" fillId="59" borderId="0" applyNumberFormat="0" applyBorder="0" applyAlignment="0" applyProtection="0">
      <alignment vertical="center"/>
    </xf>
    <xf numFmtId="0" fontId="68" fillId="49" borderId="41" applyNumberFormat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57" fillId="56" borderId="0" applyNumberFormat="0" applyBorder="0" applyAlignment="0" applyProtection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57" fillId="0" borderId="0" applyProtection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57" fillId="3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5" fillId="0" borderId="44" applyNumberFormat="0" applyFill="0" applyAlignment="0" applyProtection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54" fillId="50" borderId="0" applyNumberFormat="0" applyBorder="0" applyAlignment="0" applyProtection="0">
      <alignment vertical="center"/>
    </xf>
    <xf numFmtId="0" fontId="57" fillId="58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0" fillId="0" borderId="0"/>
    <xf numFmtId="0" fontId="0" fillId="38" borderId="40" applyNumberFormat="0" applyFont="0" applyAlignment="0" applyProtection="0">
      <alignment vertical="center"/>
    </xf>
    <xf numFmtId="0" fontId="57" fillId="57" borderId="0" applyNumberFormat="0" applyBorder="0" applyAlignment="0" applyProtection="0">
      <alignment vertical="center"/>
    </xf>
    <xf numFmtId="0" fontId="65" fillId="0" borderId="44" applyNumberFormat="0" applyFill="0" applyAlignment="0" applyProtection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90" fillId="0" borderId="52" applyNumberFormat="0" applyFill="0" applyAlignment="0" applyProtection="0">
      <alignment vertical="center"/>
    </xf>
    <xf numFmtId="0" fontId="0" fillId="0" borderId="0">
      <alignment vertical="center"/>
    </xf>
    <xf numFmtId="0" fontId="57" fillId="56" borderId="0" applyNumberFormat="0" applyBorder="0" applyAlignment="0" applyProtection="0">
      <alignment vertical="center"/>
    </xf>
    <xf numFmtId="0" fontId="0" fillId="0" borderId="0"/>
    <xf numFmtId="0" fontId="67" fillId="0" borderId="45" applyNumberFormat="0" applyFill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57" fillId="0" borderId="0">
      <alignment vertical="center"/>
    </xf>
    <xf numFmtId="0" fontId="0" fillId="0" borderId="0"/>
    <xf numFmtId="0" fontId="57" fillId="57" borderId="0" applyNumberFormat="0" applyBorder="0" applyAlignment="0" applyProtection="0">
      <alignment vertical="center"/>
    </xf>
    <xf numFmtId="0" fontId="57" fillId="57" borderId="0" applyNumberFormat="0" applyBorder="0" applyAlignment="0" applyProtection="0">
      <alignment vertical="center"/>
    </xf>
    <xf numFmtId="0" fontId="29" fillId="0" borderId="0">
      <alignment vertical="center"/>
    </xf>
    <xf numFmtId="0" fontId="78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57" borderId="0" applyNumberFormat="0" applyBorder="0" applyAlignment="0" applyProtection="0">
      <alignment vertical="center"/>
    </xf>
    <xf numFmtId="0" fontId="92" fillId="0" borderId="53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7" fillId="46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57" fillId="0" borderId="0">
      <alignment vertical="center"/>
    </xf>
    <xf numFmtId="0" fontId="57" fillId="48" borderId="0" applyNumberFormat="0" applyBorder="0" applyAlignment="0" applyProtection="0">
      <alignment vertical="center"/>
    </xf>
    <xf numFmtId="0" fontId="29" fillId="0" borderId="0">
      <alignment vertical="center"/>
    </xf>
    <xf numFmtId="0" fontId="57" fillId="0" borderId="0">
      <alignment vertical="center"/>
    </xf>
    <xf numFmtId="0" fontId="84" fillId="0" borderId="0" applyNumberFormat="0" applyFill="0" applyBorder="0" applyAlignment="0" applyProtection="0">
      <alignment vertical="center"/>
    </xf>
    <xf numFmtId="0" fontId="0" fillId="0" borderId="0"/>
    <xf numFmtId="0" fontId="57" fillId="0" borderId="0">
      <alignment vertical="center"/>
    </xf>
    <xf numFmtId="0" fontId="54" fillId="5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5" fillId="6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57" borderId="0" applyNumberFormat="0" applyBorder="0" applyAlignment="0" applyProtection="0">
      <alignment vertical="center"/>
    </xf>
    <xf numFmtId="0" fontId="57" fillId="55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55" borderId="0" applyNumberFormat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3" fontId="57" fillId="0" borderId="0" applyFont="0" applyFill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0" fontId="0" fillId="0" borderId="0"/>
    <xf numFmtId="0" fontId="57" fillId="39" borderId="0" applyNumberFormat="0" applyBorder="0" applyAlignment="0" applyProtection="0">
      <alignment vertical="center"/>
    </xf>
    <xf numFmtId="0" fontId="57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0" borderId="0" applyProtection="0">
      <alignment vertical="center"/>
    </xf>
    <xf numFmtId="0" fontId="0" fillId="0" borderId="0">
      <alignment vertical="center"/>
    </xf>
    <xf numFmtId="0" fontId="54" fillId="42" borderId="0" applyNumberFormat="0" applyBorder="0" applyAlignment="0" applyProtection="0">
      <alignment vertical="center"/>
    </xf>
    <xf numFmtId="0" fontId="57" fillId="0" borderId="0">
      <alignment vertical="center"/>
    </xf>
    <xf numFmtId="0" fontId="55" fillId="61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87" fillId="40" borderId="5" applyNumberFormat="0" applyBorder="0" applyAlignment="0" applyProtection="0">
      <alignment vertical="center"/>
    </xf>
    <xf numFmtId="0" fontId="0" fillId="0" borderId="0"/>
    <xf numFmtId="0" fontId="55" fillId="63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57" fillId="0" borderId="0">
      <alignment vertical="center"/>
    </xf>
    <xf numFmtId="0" fontId="17" fillId="0" borderId="0">
      <alignment vertical="center"/>
    </xf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57" fillId="0" borderId="0" applyProtection="0">
      <alignment vertical="center"/>
    </xf>
    <xf numFmtId="0" fontId="93" fillId="54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54" fillId="48" borderId="0" applyNumberFormat="0" applyBorder="0" applyAlignment="0" applyProtection="0">
      <alignment vertical="center"/>
    </xf>
    <xf numFmtId="0" fontId="57" fillId="0" borderId="0">
      <alignment vertical="center"/>
    </xf>
    <xf numFmtId="0" fontId="83" fillId="0" borderId="54" applyNumberFormat="0" applyAlignment="0" applyProtection="0">
      <alignment horizontal="left" vertical="center"/>
    </xf>
    <xf numFmtId="0" fontId="0" fillId="0" borderId="0">
      <alignment vertical="center"/>
    </xf>
    <xf numFmtId="0" fontId="57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57" fillId="38" borderId="40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9" fillId="0" borderId="0">
      <alignment vertical="center"/>
    </xf>
    <xf numFmtId="0" fontId="55" fillId="48" borderId="0" applyNumberFormat="0" applyBorder="0" applyAlignment="0" applyProtection="0">
      <alignment vertical="center"/>
    </xf>
    <xf numFmtId="0" fontId="0" fillId="0" borderId="0"/>
    <xf numFmtId="0" fontId="57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55" fillId="59" borderId="0" applyNumberFormat="0" applyBorder="0" applyAlignment="0" applyProtection="0">
      <alignment vertical="center"/>
    </xf>
    <xf numFmtId="0" fontId="57" fillId="0" borderId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89" fillId="0" borderId="47" applyNumberFormat="0" applyFill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0" fillId="0" borderId="0"/>
    <xf numFmtId="0" fontId="16" fillId="0" borderId="0"/>
    <xf numFmtId="0" fontId="75" fillId="0" borderId="49" applyNumberFormat="0" applyFill="0" applyAlignment="0" applyProtection="0">
      <alignment vertical="center"/>
    </xf>
    <xf numFmtId="0" fontId="0" fillId="0" borderId="0"/>
    <xf numFmtId="0" fontId="57" fillId="0" borderId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7" fillId="0" borderId="0">
      <alignment vertical="center"/>
    </xf>
    <xf numFmtId="0" fontId="54" fillId="50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0" fillId="0" borderId="0"/>
    <xf numFmtId="0" fontId="5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0" fillId="0" borderId="0"/>
    <xf numFmtId="0" fontId="55" fillId="44" borderId="0" applyNumberFormat="0" applyBorder="0" applyAlignment="0" applyProtection="0">
      <alignment vertical="center"/>
    </xf>
    <xf numFmtId="37" fontId="94" fillId="0" borderId="0"/>
    <xf numFmtId="0" fontId="55" fillId="42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7" fillId="0" borderId="0">
      <alignment vertical="center"/>
    </xf>
    <xf numFmtId="0" fontId="57" fillId="0" borderId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7" fillId="56" borderId="0" applyNumberFormat="0" applyBorder="0" applyAlignment="0" applyProtection="0">
      <alignment vertical="center"/>
    </xf>
    <xf numFmtId="0" fontId="17" fillId="0" borderId="0">
      <alignment vertical="center"/>
    </xf>
    <xf numFmtId="0" fontId="55" fillId="56" borderId="0" applyNumberFormat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181" fontId="71" fillId="0" borderId="0" applyFill="0" applyBorder="0" applyAlignment="0">
      <alignment vertical="center"/>
    </xf>
    <xf numFmtId="0" fontId="29" fillId="0" borderId="0">
      <alignment vertical="center"/>
    </xf>
    <xf numFmtId="0" fontId="0" fillId="0" borderId="0"/>
    <xf numFmtId="0" fontId="55" fillId="61" borderId="0" applyNumberFormat="0" applyBorder="0" applyAlignment="0" applyProtection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0" fillId="0" borderId="0"/>
    <xf numFmtId="0" fontId="55" fillId="61" borderId="0" applyNumberFormat="0" applyBorder="0" applyAlignment="0" applyProtection="0">
      <alignment vertical="center"/>
    </xf>
    <xf numFmtId="0" fontId="5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4" fillId="39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>
      <alignment vertical="center"/>
    </xf>
    <xf numFmtId="0" fontId="52" fillId="39" borderId="41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8" fillId="57" borderId="0" applyNumberFormat="0" applyBorder="0" applyAlignment="0" applyProtection="0">
      <alignment vertical="center"/>
    </xf>
    <xf numFmtId="0" fontId="29" fillId="0" borderId="0">
      <alignment vertical="center"/>
    </xf>
    <xf numFmtId="0" fontId="57" fillId="0" borderId="0">
      <alignment vertical="center"/>
    </xf>
    <xf numFmtId="0" fontId="0" fillId="0" borderId="0"/>
    <xf numFmtId="0" fontId="0" fillId="0" borderId="0">
      <alignment vertical="center"/>
    </xf>
    <xf numFmtId="0" fontId="63" fillId="46" borderId="0" applyNumberFormat="0" applyBorder="0" applyAlignment="0" applyProtection="0">
      <alignment vertical="center"/>
    </xf>
    <xf numFmtId="0" fontId="0" fillId="0" borderId="0"/>
    <xf numFmtId="0" fontId="53" fillId="49" borderId="42" applyNumberFormat="0" applyAlignment="0" applyProtection="0">
      <alignment vertical="center"/>
    </xf>
    <xf numFmtId="0" fontId="5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7" fillId="0" borderId="0" applyProtection="0">
      <alignment vertical="center"/>
    </xf>
    <xf numFmtId="0" fontId="0" fillId="0" borderId="0">
      <alignment vertical="center"/>
    </xf>
    <xf numFmtId="3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3" fillId="0" borderId="0"/>
    <xf numFmtId="0" fontId="0" fillId="0" borderId="0">
      <alignment vertical="center"/>
    </xf>
    <xf numFmtId="0" fontId="0" fillId="0" borderId="0">
      <alignment vertical="center"/>
    </xf>
    <xf numFmtId="37" fontId="94" fillId="0" borderId="0">
      <alignment vertical="center"/>
    </xf>
    <xf numFmtId="0" fontId="57" fillId="0" borderId="0" applyProtection="0">
      <alignment vertical="center"/>
    </xf>
    <xf numFmtId="0" fontId="95" fillId="0" borderId="0">
      <alignment vertical="center"/>
    </xf>
    <xf numFmtId="0" fontId="63" fillId="46" borderId="0" applyNumberFormat="0" applyBorder="0" applyAlignment="0" applyProtection="0">
      <alignment vertical="center"/>
    </xf>
    <xf numFmtId="0" fontId="78" fillId="5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78" fillId="57" borderId="0" applyNumberFormat="0" applyBorder="0" applyAlignment="0" applyProtection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92" fillId="0" borderId="55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51" fillId="0" borderId="0">
      <alignment vertical="center"/>
    </xf>
    <xf numFmtId="0" fontId="29" fillId="0" borderId="0">
      <alignment vertical="center"/>
    </xf>
    <xf numFmtId="0" fontId="63" fillId="46" borderId="0" applyNumberFormat="0" applyBorder="0" applyAlignment="0" applyProtection="0">
      <alignment vertical="center"/>
    </xf>
    <xf numFmtId="0" fontId="90" fillId="0" borderId="52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2" fillId="0" borderId="53" applyNumberFormat="0" applyFill="0" applyAlignment="0" applyProtection="0">
      <alignment vertical="center"/>
    </xf>
    <xf numFmtId="0" fontId="92" fillId="0" borderId="53" applyNumberFormat="0" applyFill="0" applyAlignment="0" applyProtection="0">
      <alignment vertical="center"/>
    </xf>
    <xf numFmtId="0" fontId="92" fillId="0" borderId="5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0" fillId="0" borderId="52" applyNumberFormat="0" applyFill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0" fillId="0" borderId="0"/>
    <xf numFmtId="0" fontId="67" fillId="0" borderId="45" applyNumberFormat="0" applyFill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68" fillId="40" borderId="4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0" fillId="0" borderId="52" applyNumberFormat="0" applyFill="0" applyAlignment="0" applyProtection="0">
      <alignment vertical="center"/>
    </xf>
    <xf numFmtId="0" fontId="73" fillId="0" borderId="0"/>
    <xf numFmtId="0" fontId="0" fillId="0" borderId="0"/>
    <xf numFmtId="0" fontId="57" fillId="59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89" fillId="0" borderId="47" applyNumberFormat="0" applyFill="0" applyAlignment="0" applyProtection="0">
      <alignment vertical="center"/>
    </xf>
    <xf numFmtId="0" fontId="0" fillId="0" borderId="0"/>
    <xf numFmtId="0" fontId="73" fillId="0" borderId="0">
      <alignment vertical="center"/>
    </xf>
    <xf numFmtId="0" fontId="0" fillId="0" borderId="0"/>
    <xf numFmtId="0" fontId="75" fillId="0" borderId="47" applyNumberFormat="0" applyFill="0" applyAlignment="0" applyProtection="0">
      <alignment vertical="center"/>
    </xf>
    <xf numFmtId="0" fontId="73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0" fontId="0" fillId="0" borderId="0"/>
    <xf numFmtId="0" fontId="5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54" fillId="43" borderId="0" applyNumberFormat="0" applyBorder="0" applyAlignment="0" applyProtection="0">
      <alignment vertical="center"/>
    </xf>
    <xf numFmtId="0" fontId="57" fillId="0" borderId="0">
      <alignment vertical="center"/>
    </xf>
    <xf numFmtId="0" fontId="0" fillId="0" borderId="0"/>
    <xf numFmtId="0" fontId="78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46" borderId="0" applyNumberFormat="0" applyBorder="0" applyAlignment="0" applyProtection="0">
      <alignment vertical="center"/>
    </xf>
    <xf numFmtId="0" fontId="0" fillId="0" borderId="0"/>
    <xf numFmtId="0" fontId="89" fillId="0" borderId="47" applyNumberFormat="0" applyFill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84" fillId="0" borderId="50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4" fillId="0" borderId="50" applyNumberFormat="0" applyFill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84" fillId="0" borderId="5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7" fillId="0" borderId="0" applyProtection="0">
      <alignment vertical="center"/>
    </xf>
    <xf numFmtId="0" fontId="0" fillId="0" borderId="0">
      <alignment vertical="center"/>
    </xf>
    <xf numFmtId="0" fontId="0" fillId="0" borderId="0"/>
    <xf numFmtId="0" fontId="67" fillId="0" borderId="46" applyNumberFormat="0" applyFill="0" applyAlignment="0" applyProtection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0" fillId="0" borderId="0"/>
    <xf numFmtId="0" fontId="5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82" fillId="0" borderId="48" applyNumberFormat="0" applyFill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84" fillId="0" borderId="0" applyNumberFormat="0" applyFill="0" applyBorder="0" applyAlignment="0" applyProtection="0">
      <alignment vertical="center"/>
    </xf>
    <xf numFmtId="0" fontId="82" fillId="0" borderId="56" applyNumberFormat="0" applyFill="0" applyAlignment="0" applyProtection="0">
      <alignment vertical="center"/>
    </xf>
    <xf numFmtId="0" fontId="82" fillId="0" borderId="5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42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84" fillId="0" borderId="5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2" fillId="0" borderId="0" applyNumberFormat="0" applyFill="0" applyBorder="0" applyAlignment="0" applyProtection="0">
      <alignment vertical="center"/>
    </xf>
    <xf numFmtId="0" fontId="0" fillId="0" borderId="0"/>
    <xf numFmtId="0" fontId="0" fillId="38" borderId="40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82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8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74" fillId="54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8" fillId="57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67" fillId="0" borderId="46" applyNumberFormat="0" applyFill="0" applyAlignment="0" applyProtection="0">
      <alignment vertical="center"/>
    </xf>
    <xf numFmtId="0" fontId="78" fillId="57" borderId="0" applyNumberFormat="0" applyBorder="0" applyAlignment="0" applyProtection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57" fillId="49" borderId="0" applyNumberFormat="0" applyBorder="0" applyAlignment="0" applyProtection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9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6" fillId="0" borderId="0">
      <alignment horizontal="centerContinuous"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7" fillId="3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85" fillId="0" borderId="0" applyNumberFormat="0" applyFill="0" applyBorder="0" applyAlignment="0" applyProtection="0">
      <alignment vertical="center"/>
    </xf>
    <xf numFmtId="0" fontId="0" fillId="0" borderId="0"/>
    <xf numFmtId="0" fontId="57" fillId="0" borderId="0">
      <alignment vertical="center"/>
    </xf>
    <xf numFmtId="0" fontId="79" fillId="0" borderId="0" applyNumberFormat="0" applyFill="0" applyBorder="0" applyAlignment="0" applyProtection="0">
      <alignment vertical="center"/>
    </xf>
    <xf numFmtId="0" fontId="78" fillId="57" borderId="0" applyNumberFormat="0" applyBorder="0" applyAlignment="0" applyProtection="0">
      <alignment vertical="center"/>
    </xf>
    <xf numFmtId="0" fontId="0" fillId="0" borderId="0"/>
    <xf numFmtId="43" fontId="57" fillId="0" borderId="0" applyFont="0" applyFill="0" applyBorder="0" applyAlignment="0" applyProtection="0">
      <alignment vertical="center"/>
    </xf>
    <xf numFmtId="0" fontId="57" fillId="0" borderId="0">
      <alignment vertical="center"/>
    </xf>
    <xf numFmtId="0" fontId="29" fillId="0" borderId="0">
      <alignment vertical="center"/>
    </xf>
    <xf numFmtId="0" fontId="0" fillId="0" borderId="0"/>
    <xf numFmtId="0" fontId="58" fillId="0" borderId="5">
      <alignment horizontal="distributed" vertical="center" wrapText="1"/>
    </xf>
    <xf numFmtId="0" fontId="7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8" fillId="0" borderId="5">
      <alignment horizontal="distributed" vertical="center" wrapText="1"/>
    </xf>
    <xf numFmtId="0" fontId="0" fillId="0" borderId="0"/>
    <xf numFmtId="0" fontId="78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78" fillId="57" borderId="0" applyNumberFormat="0" applyBorder="0" applyAlignment="0" applyProtection="0">
      <alignment vertical="center"/>
    </xf>
    <xf numFmtId="0" fontId="29" fillId="0" borderId="0">
      <alignment vertical="center"/>
    </xf>
    <xf numFmtId="0" fontId="65" fillId="0" borderId="44" applyNumberFormat="0" applyFill="0" applyAlignment="0" applyProtection="0">
      <alignment vertical="center"/>
    </xf>
    <xf numFmtId="0" fontId="57" fillId="0" borderId="0">
      <alignment vertical="center"/>
    </xf>
    <xf numFmtId="0" fontId="91" fillId="57" borderId="0" applyNumberFormat="0" applyBorder="0" applyAlignment="0" applyProtection="0">
      <alignment vertical="center"/>
    </xf>
    <xf numFmtId="0" fontId="78" fillId="57" borderId="0" applyNumberFormat="0" applyBorder="0" applyAlignment="0" applyProtection="0">
      <alignment vertical="center"/>
    </xf>
    <xf numFmtId="0" fontId="0" fillId="0" borderId="0"/>
    <xf numFmtId="0" fontId="81" fillId="58" borderId="0" applyNumberFormat="0" applyBorder="0" applyAlignment="0" applyProtection="0">
      <alignment vertical="center"/>
    </xf>
    <xf numFmtId="0" fontId="57" fillId="0" borderId="0">
      <alignment vertical="center"/>
    </xf>
    <xf numFmtId="0" fontId="0" fillId="0" borderId="0"/>
    <xf numFmtId="0" fontId="57" fillId="0" borderId="0">
      <alignment vertical="center"/>
    </xf>
    <xf numFmtId="0" fontId="78" fillId="57" borderId="0" applyNumberFormat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0" fontId="78" fillId="57" borderId="0" applyNumberFormat="0" applyBorder="0" applyAlignment="0" applyProtection="0">
      <alignment vertical="center"/>
    </xf>
    <xf numFmtId="0" fontId="84" fillId="0" borderId="50" applyNumberFormat="0" applyFill="0" applyAlignment="0" applyProtection="0">
      <alignment vertical="center"/>
    </xf>
    <xf numFmtId="0" fontId="77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77" fillId="57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8" fillId="49" borderId="41" applyNumberFormat="0" applyAlignment="0" applyProtection="0">
      <alignment vertical="center"/>
    </xf>
    <xf numFmtId="0" fontId="97" fillId="0" borderId="0" applyNumberFormat="0" applyFill="0" applyBorder="0" applyAlignment="0" applyProtection="0"/>
    <xf numFmtId="0" fontId="0" fillId="0" borderId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8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78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68" fillId="40" borderId="4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8" fillId="57" borderId="0" applyNumberFormat="0" applyBorder="0" applyAlignment="0" applyProtection="0">
      <alignment vertical="center"/>
    </xf>
    <xf numFmtId="10" fontId="0" fillId="0" borderId="0" applyFont="0" applyFill="0" applyBorder="0" applyAlignment="0" applyProtection="0">
      <alignment vertical="center"/>
    </xf>
    <xf numFmtId="0" fontId="0" fillId="0" borderId="0"/>
    <xf numFmtId="0" fontId="68" fillId="40" borderId="41" applyNumberFormat="0" applyAlignment="0" applyProtection="0">
      <alignment vertical="center"/>
    </xf>
    <xf numFmtId="0" fontId="0" fillId="0" borderId="0">
      <alignment vertical="center"/>
    </xf>
    <xf numFmtId="0" fontId="78" fillId="5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8" fillId="57" borderId="0" applyNumberFormat="0" applyBorder="0" applyAlignment="0" applyProtection="0">
      <alignment vertical="center"/>
    </xf>
    <xf numFmtId="0" fontId="0" fillId="0" borderId="0"/>
    <xf numFmtId="43" fontId="57" fillId="0" borderId="0" applyFont="0" applyFill="0" applyBorder="0" applyAlignment="0" applyProtection="0">
      <alignment vertical="center"/>
    </xf>
    <xf numFmtId="0" fontId="78" fillId="57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78" fillId="57" borderId="0" applyNumberFormat="0" applyBorder="0" applyAlignment="0" applyProtection="0">
      <alignment vertical="center"/>
    </xf>
    <xf numFmtId="0" fontId="78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74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81" fillId="57" borderId="0" applyNumberFormat="0" applyBorder="0" applyAlignment="0" applyProtection="0">
      <alignment vertical="center"/>
    </xf>
    <xf numFmtId="0" fontId="29" fillId="0" borderId="0">
      <alignment vertical="center"/>
    </xf>
    <xf numFmtId="0" fontId="57" fillId="0" borderId="0">
      <alignment vertical="center"/>
    </xf>
    <xf numFmtId="0" fontId="57" fillId="6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63" fillId="46" borderId="0" applyNumberFormat="0" applyBorder="0" applyAlignment="0" applyProtection="0">
      <alignment vertical="center"/>
    </xf>
    <xf numFmtId="0" fontId="0" fillId="0" borderId="0"/>
    <xf numFmtId="0" fontId="57" fillId="0" borderId="0">
      <alignment vertical="center"/>
    </xf>
    <xf numFmtId="0" fontId="71" fillId="0" borderId="0"/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29" fillId="0" borderId="0">
      <alignment vertical="center"/>
    </xf>
    <xf numFmtId="0" fontId="0" fillId="0" borderId="0"/>
    <xf numFmtId="0" fontId="57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0" fontId="0" fillId="0" borderId="0"/>
    <xf numFmtId="0" fontId="5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0" fillId="38" borderId="40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7" fillId="0" borderId="0" applyProtection="0">
      <alignment vertical="center"/>
    </xf>
    <xf numFmtId="0" fontId="0" fillId="0" borderId="0">
      <alignment vertical="center"/>
    </xf>
    <xf numFmtId="0" fontId="0" fillId="0" borderId="0"/>
    <xf numFmtId="0" fontId="57" fillId="0" borderId="0">
      <alignment vertical="center"/>
    </xf>
    <xf numFmtId="182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0" fillId="0" borderId="0"/>
    <xf numFmtId="0" fontId="57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7" fillId="0" borderId="0">
      <alignment vertical="center"/>
    </xf>
    <xf numFmtId="0" fontId="0" fillId="0" borderId="0"/>
    <xf numFmtId="0" fontId="57" fillId="0" borderId="0">
      <alignment vertical="center"/>
    </xf>
    <xf numFmtId="0" fontId="57" fillId="0" borderId="0">
      <alignment vertical="center"/>
    </xf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57" fillId="0" borderId="0" applyProtection="0">
      <alignment vertical="center"/>
    </xf>
    <xf numFmtId="43" fontId="0" fillId="0" borderId="0" applyFont="0" applyFill="0" applyBorder="0" applyAlignment="0" applyProtection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8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57" fillId="0" borderId="0">
      <alignment vertical="center"/>
    </xf>
    <xf numFmtId="0" fontId="65" fillId="0" borderId="44" applyNumberFormat="0" applyFill="0" applyAlignment="0" applyProtection="0">
      <alignment vertical="center"/>
    </xf>
    <xf numFmtId="0" fontId="57" fillId="0" borderId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43" fontId="5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4" fillId="39" borderId="0" applyNumberFormat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4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5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73" fillId="0" borderId="0"/>
    <xf numFmtId="0" fontId="0" fillId="0" borderId="0"/>
    <xf numFmtId="0" fontId="0" fillId="0" borderId="0">
      <alignment vertical="center"/>
    </xf>
    <xf numFmtId="0" fontId="57" fillId="0" borderId="0" applyProtection="0">
      <alignment vertical="center"/>
    </xf>
    <xf numFmtId="0" fontId="0" fillId="0" borderId="0">
      <alignment vertical="center"/>
    </xf>
    <xf numFmtId="0" fontId="57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0" fillId="0" borderId="0"/>
    <xf numFmtId="0" fontId="0" fillId="0" borderId="0">
      <alignment vertical="center"/>
    </xf>
    <xf numFmtId="0" fontId="57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71" fillId="0" borderId="0"/>
    <xf numFmtId="0" fontId="0" fillId="0" borderId="0"/>
    <xf numFmtId="0" fontId="53" fillId="49" borderId="42" applyNumberFormat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7" fillId="0" borderId="45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64" fillId="46" borderId="0" applyNumberFormat="0" applyBorder="0" applyAlignment="0" applyProtection="0">
      <alignment vertical="center"/>
    </xf>
    <xf numFmtId="0" fontId="0" fillId="0" borderId="0"/>
    <xf numFmtId="0" fontId="55" fillId="62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7" fillId="0" borderId="0" applyProtection="0">
      <alignment vertical="center"/>
    </xf>
    <xf numFmtId="0" fontId="0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0" fontId="53" fillId="40" borderId="42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7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0" fillId="0" borderId="0"/>
    <xf numFmtId="0" fontId="73" fillId="0" borderId="0"/>
    <xf numFmtId="0" fontId="53" fillId="49" borderId="42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46" borderId="0" applyNumberFormat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501">
    <xf numFmtId="0" fontId="0" fillId="0" borderId="0" xfId="0"/>
    <xf numFmtId="0" fontId="1" fillId="2" borderId="1" xfId="1999" applyFont="1" applyFill="1" applyBorder="1" applyAlignment="1">
      <alignment horizontal="center" vertical="center"/>
    </xf>
    <xf numFmtId="0" fontId="1" fillId="2" borderId="2" xfId="1999" applyFont="1" applyFill="1" applyBorder="1" applyAlignment="1">
      <alignment horizontal="center" vertical="center"/>
    </xf>
    <xf numFmtId="0" fontId="1" fillId="2" borderId="3" xfId="1999" applyFont="1" applyFill="1" applyBorder="1" applyAlignment="1">
      <alignment horizontal="center" vertical="center" wrapText="1"/>
    </xf>
    <xf numFmtId="0" fontId="2" fillId="2" borderId="3" xfId="1999" applyFont="1" applyFill="1" applyBorder="1" applyAlignment="1">
      <alignment horizontal="center" vertical="center" wrapText="1"/>
    </xf>
    <xf numFmtId="0" fontId="2" fillId="2" borderId="1" xfId="1999" applyFont="1" applyFill="1" applyBorder="1" applyAlignment="1">
      <alignment horizontal="center" vertical="center" wrapText="1"/>
    </xf>
    <xf numFmtId="0" fontId="2" fillId="2" borderId="4" xfId="1999" applyFont="1" applyFill="1" applyBorder="1" applyAlignment="1">
      <alignment horizontal="center" vertical="center" wrapText="1"/>
    </xf>
    <xf numFmtId="0" fontId="2" fillId="2" borderId="2" xfId="1999" applyFont="1" applyFill="1" applyBorder="1" applyAlignment="1">
      <alignment horizontal="center" vertical="center" wrapText="1"/>
    </xf>
    <xf numFmtId="0" fontId="1" fillId="2" borderId="5" xfId="1999" applyFont="1" applyFill="1" applyBorder="1" applyAlignment="1">
      <alignment horizontal="center" vertical="center" wrapText="1"/>
    </xf>
    <xf numFmtId="0" fontId="1" fillId="2" borderId="5" xfId="1999" applyFont="1" applyFill="1" applyBorder="1" applyAlignment="1">
      <alignment horizontal="center" vertical="center"/>
    </xf>
    <xf numFmtId="0" fontId="2" fillId="2" borderId="6" xfId="1999" applyFont="1" applyFill="1" applyBorder="1" applyAlignment="1">
      <alignment horizontal="center" vertical="center" wrapText="1"/>
    </xf>
    <xf numFmtId="0" fontId="2" fillId="2" borderId="5" xfId="1999" applyFont="1" applyFill="1" applyBorder="1" applyAlignment="1">
      <alignment horizontal="center" vertical="center" wrapText="1"/>
    </xf>
    <xf numFmtId="0" fontId="2" fillId="2" borderId="5" xfId="128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left" vertical="center"/>
    </xf>
    <xf numFmtId="183" fontId="3" fillId="2" borderId="2" xfId="1999" applyNumberFormat="1" applyFont="1" applyFill="1" applyBorder="1" applyAlignment="1">
      <alignment horizontal="left" vertical="center"/>
    </xf>
    <xf numFmtId="184" fontId="2" fillId="2" borderId="5" xfId="0" applyNumberFormat="1" applyFont="1" applyFill="1" applyBorder="1" applyAlignment="1" applyProtection="1">
      <alignment vertical="center" shrinkToFit="1"/>
      <protection locked="0"/>
    </xf>
    <xf numFmtId="184" fontId="4" fillId="2" borderId="5" xfId="1999" applyNumberFormat="1" applyFont="1" applyFill="1" applyBorder="1" applyAlignment="1" applyProtection="1">
      <alignment vertical="center" shrinkToFit="1"/>
      <protection locked="0"/>
    </xf>
    <xf numFmtId="185" fontId="2" fillId="3" borderId="5" xfId="1999" applyNumberFormat="1" applyFont="1" applyFill="1" applyBorder="1" applyAlignment="1">
      <alignment vertical="center" shrinkToFit="1"/>
    </xf>
    <xf numFmtId="184" fontId="4" fillId="2" borderId="3" xfId="1999" applyNumberFormat="1" applyFont="1" applyFill="1" applyBorder="1" applyAlignment="1" applyProtection="1">
      <alignment vertical="center" shrinkToFit="1"/>
      <protection locked="0"/>
    </xf>
    <xf numFmtId="186" fontId="3" fillId="2" borderId="2" xfId="1999" applyNumberFormat="1" applyFont="1" applyFill="1" applyBorder="1" applyAlignment="1">
      <alignment horizontal="left" vertical="center"/>
    </xf>
    <xf numFmtId="0" fontId="3" fillId="2" borderId="2" xfId="1999" applyFont="1" applyFill="1" applyBorder="1" applyAlignment="1">
      <alignment vertical="center"/>
    </xf>
    <xf numFmtId="183" fontId="3" fillId="2" borderId="7" xfId="1999" applyNumberFormat="1" applyFont="1" applyFill="1" applyBorder="1" applyAlignment="1">
      <alignment horizontal="left" vertical="center"/>
    </xf>
    <xf numFmtId="186" fontId="3" fillId="2" borderId="7" xfId="1999" applyNumberFormat="1" applyFont="1" applyFill="1" applyBorder="1" applyAlignment="1">
      <alignment horizontal="left" vertical="center"/>
    </xf>
    <xf numFmtId="184" fontId="5" fillId="2" borderId="5" xfId="1999" applyNumberFormat="1" applyFont="1" applyFill="1" applyBorder="1" applyAlignment="1" applyProtection="1">
      <alignment vertical="center" shrinkToFit="1"/>
      <protection locked="0"/>
    </xf>
    <xf numFmtId="49" fontId="2" fillId="0" borderId="5" xfId="0" applyNumberFormat="1" applyFont="1" applyFill="1" applyBorder="1" applyAlignment="1">
      <alignment horizontal="left" vertical="center"/>
    </xf>
    <xf numFmtId="0" fontId="3" fillId="2" borderId="4" xfId="1999" applyFont="1" applyFill="1" applyBorder="1" applyAlignment="1">
      <alignment vertical="center"/>
    </xf>
    <xf numFmtId="0" fontId="3" fillId="2" borderId="0" xfId="1999" applyFont="1" applyFill="1" applyAlignment="1">
      <alignment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Font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 wrapText="1"/>
    </xf>
    <xf numFmtId="0" fontId="9" fillId="2" borderId="0" xfId="1908" applyFont="1" applyFill="1" applyAlignment="1">
      <alignment horizontal="center" vertical="center"/>
    </xf>
    <xf numFmtId="0" fontId="9" fillId="2" borderId="0" xfId="1908" applyFont="1" applyFill="1" applyAlignment="1">
      <alignment horizontal="left" vertical="center"/>
    </xf>
    <xf numFmtId="0" fontId="6" fillId="2" borderId="0" xfId="0" applyFont="1" applyFill="1"/>
    <xf numFmtId="0" fontId="10" fillId="2" borderId="0" xfId="1908" applyFont="1" applyFill="1" applyAlignment="1">
      <alignment horizontal="left" vertical="center"/>
    </xf>
    <xf numFmtId="0" fontId="7" fillId="2" borderId="0" xfId="1543" applyFont="1" applyFill="1" applyAlignment="1">
      <alignment horizontal="right" vertical="center" wrapText="1"/>
    </xf>
    <xf numFmtId="0" fontId="7" fillId="2" borderId="0" xfId="0" applyFont="1" applyFill="1"/>
    <xf numFmtId="0" fontId="11" fillId="2" borderId="8" xfId="1908" applyFont="1" applyFill="1" applyBorder="1" applyAlignment="1">
      <alignment horizontal="center" vertical="center"/>
    </xf>
    <xf numFmtId="0" fontId="11" fillId="2" borderId="9" xfId="1908" applyFont="1" applyFill="1" applyBorder="1" applyAlignment="1">
      <alignment horizontal="center" vertical="center" wrapText="1"/>
    </xf>
    <xf numFmtId="0" fontId="11" fillId="2" borderId="10" xfId="1908" applyFont="1" applyFill="1" applyBorder="1" applyAlignment="1">
      <alignment horizontal="center" vertical="center" wrapText="1"/>
    </xf>
    <xf numFmtId="0" fontId="11" fillId="2" borderId="11" xfId="1908" applyFont="1" applyFill="1" applyBorder="1" applyAlignment="1">
      <alignment horizontal="left" vertical="center"/>
    </xf>
    <xf numFmtId="187" fontId="11" fillId="2" borderId="5" xfId="1908" applyNumberFormat="1" applyFont="1" applyFill="1" applyBorder="1" applyAlignment="1">
      <alignment horizontal="center" vertical="center" wrapText="1"/>
    </xf>
    <xf numFmtId="0" fontId="11" fillId="2" borderId="12" xfId="1908" applyFont="1" applyFill="1" applyBorder="1" applyAlignment="1">
      <alignment horizontal="left" vertical="center" wrapText="1"/>
    </xf>
    <xf numFmtId="188" fontId="10" fillId="2" borderId="11" xfId="1908" applyNumberFormat="1" applyFont="1" applyFill="1" applyBorder="1" applyAlignment="1">
      <alignment horizontal="left" vertical="center"/>
    </xf>
    <xf numFmtId="187" fontId="10" fillId="2" borderId="5" xfId="1908" applyNumberFormat="1" applyFont="1" applyFill="1" applyBorder="1" applyAlignment="1">
      <alignment horizontal="center" vertical="center" wrapText="1"/>
    </xf>
    <xf numFmtId="0" fontId="10" fillId="2" borderId="12" xfId="1908" applyFont="1" applyFill="1" applyBorder="1" applyAlignment="1">
      <alignment horizontal="left" vertical="center" wrapText="1"/>
    </xf>
    <xf numFmtId="188" fontId="11" fillId="2" borderId="11" xfId="1908" applyNumberFormat="1" applyFont="1" applyFill="1" applyBorder="1" applyAlignment="1">
      <alignment horizontal="left" vertical="center"/>
    </xf>
    <xf numFmtId="187" fontId="11" fillId="2" borderId="5" xfId="1908" applyNumberFormat="1" applyFont="1" applyFill="1" applyBorder="1">
      <alignment vertical="center"/>
    </xf>
    <xf numFmtId="188" fontId="10" fillId="2" borderId="2" xfId="1908" applyNumberFormat="1" applyFont="1" applyFill="1" applyBorder="1" applyAlignment="1">
      <alignment horizontal="left" vertical="center"/>
    </xf>
    <xf numFmtId="187" fontId="10" fillId="2" borderId="2" xfId="1908" applyNumberFormat="1" applyFont="1" applyFill="1" applyBorder="1">
      <alignment vertical="center"/>
    </xf>
    <xf numFmtId="188" fontId="10" fillId="2" borderId="13" xfId="1908" applyNumberFormat="1" applyFont="1" applyFill="1" applyBorder="1" applyAlignment="1">
      <alignment horizontal="left" vertical="center"/>
    </xf>
    <xf numFmtId="188" fontId="10" fillId="2" borderId="14" xfId="1908" applyNumberFormat="1" applyFont="1" applyFill="1" applyBorder="1" applyAlignment="1">
      <alignment horizontal="left" vertical="center"/>
    </xf>
    <xf numFmtId="0" fontId="10" fillId="2" borderId="15" xfId="1908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left" wrapText="1"/>
    </xf>
    <xf numFmtId="0" fontId="0" fillId="0" borderId="0" xfId="0" applyAlignment="1">
      <alignment horizontal="center"/>
    </xf>
    <xf numFmtId="0" fontId="10" fillId="2" borderId="0" xfId="1908" applyFont="1" applyFill="1">
      <alignment vertical="center"/>
    </xf>
    <xf numFmtId="0" fontId="10" fillId="2" borderId="0" xfId="1908" applyFont="1" applyFill="1" applyAlignment="1">
      <alignment horizontal="right" vertical="center"/>
    </xf>
    <xf numFmtId="0" fontId="12" fillId="0" borderId="16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41" fontId="14" fillId="2" borderId="17" xfId="0" applyNumberFormat="1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left" vertical="center" wrapText="1"/>
    </xf>
    <xf numFmtId="0" fontId="7" fillId="2" borderId="11" xfId="1660" applyFont="1" applyFill="1" applyBorder="1" applyAlignment="1">
      <alignment horizontal="left" vertical="center" wrapText="1"/>
    </xf>
    <xf numFmtId="41" fontId="7" fillId="2" borderId="5" xfId="1" applyNumberFormat="1" applyFont="1" applyFill="1" applyBorder="1" applyAlignment="1">
      <alignment horizontal="left" vertical="center"/>
    </xf>
    <xf numFmtId="41" fontId="7" fillId="2" borderId="5" xfId="1" applyNumberFormat="1" applyFont="1" applyFill="1" applyBorder="1" applyAlignment="1" applyProtection="1">
      <alignment horizontal="right" vertical="center"/>
    </xf>
    <xf numFmtId="41" fontId="7" fillId="2" borderId="12" xfId="1660" applyNumberFormat="1" applyFont="1" applyFill="1" applyBorder="1" applyAlignment="1">
      <alignment horizontal="left" vertical="center" wrapText="1"/>
    </xf>
    <xf numFmtId="0" fontId="12" fillId="4" borderId="16" xfId="0" applyFont="1" applyFill="1" applyBorder="1" applyAlignment="1">
      <alignment horizontal="left" vertical="center" wrapText="1"/>
    </xf>
    <xf numFmtId="0" fontId="13" fillId="2" borderId="13" xfId="1660" applyFont="1" applyFill="1" applyBorder="1" applyAlignment="1">
      <alignment horizontal="center" vertical="center" wrapText="1"/>
    </xf>
    <xf numFmtId="41" fontId="13" fillId="2" borderId="18" xfId="1" applyNumberFormat="1" applyFont="1" applyFill="1" applyBorder="1" applyAlignment="1" applyProtection="1">
      <alignment horizontal="right" vertical="center"/>
    </xf>
    <xf numFmtId="41" fontId="13" fillId="2" borderId="15" xfId="1" applyNumberFormat="1" applyFont="1" applyFill="1" applyBorder="1" applyAlignment="1" applyProtection="1">
      <alignment horizontal="right" vertical="center"/>
    </xf>
    <xf numFmtId="0" fontId="0" fillId="0" borderId="0" xfId="0" applyFont="1" applyAlignment="1">
      <alignment horizontal="center"/>
    </xf>
    <xf numFmtId="0" fontId="11" fillId="2" borderId="10" xfId="1908" applyFont="1" applyFill="1" applyBorder="1" applyAlignment="1">
      <alignment horizontal="center" vertical="center"/>
    </xf>
    <xf numFmtId="0" fontId="10" fillId="2" borderId="11" xfId="1908" applyFont="1" applyFill="1" applyBorder="1" applyAlignment="1">
      <alignment horizontal="center" vertical="center"/>
    </xf>
    <xf numFmtId="188" fontId="10" fillId="2" borderId="12" xfId="1908" applyNumberFormat="1" applyFont="1" applyFill="1" applyBorder="1">
      <alignment vertical="center"/>
    </xf>
    <xf numFmtId="188" fontId="10" fillId="0" borderId="12" xfId="1908" applyNumberFormat="1" applyFont="1" applyFill="1" applyBorder="1">
      <alignment vertical="center"/>
    </xf>
    <xf numFmtId="0" fontId="11" fillId="2" borderId="13" xfId="1908" applyFont="1" applyFill="1" applyBorder="1" applyAlignment="1">
      <alignment horizontal="center" vertical="center"/>
    </xf>
    <xf numFmtId="188" fontId="11" fillId="2" borderId="15" xfId="1908" applyNumberFormat="1" applyFont="1" applyFill="1" applyBorder="1">
      <alignment vertical="center"/>
    </xf>
    <xf numFmtId="0" fontId="11" fillId="2" borderId="17" xfId="1908" applyFont="1" applyFill="1" applyBorder="1" applyAlignment="1">
      <alignment horizontal="center" vertical="center"/>
    </xf>
    <xf numFmtId="0" fontId="7" fillId="2" borderId="13" xfId="1908" applyFont="1" applyFill="1" applyBorder="1" applyAlignment="1">
      <alignment horizontal="center" vertical="center"/>
    </xf>
    <xf numFmtId="0" fontId="7" fillId="2" borderId="18" xfId="1908" applyFont="1" applyFill="1" applyBorder="1" applyAlignment="1">
      <alignment horizontal="center" vertical="center"/>
    </xf>
    <xf numFmtId="0" fontId="7" fillId="2" borderId="15" xfId="1908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6" fillId="5" borderId="0" xfId="1543" applyFont="1" applyFill="1" applyAlignment="1">
      <alignment horizontal="center" vertical="center"/>
    </xf>
    <xf numFmtId="0" fontId="7" fillId="5" borderId="0" xfId="1543" applyFont="1" applyFill="1" applyAlignment="1">
      <alignment vertical="center"/>
    </xf>
    <xf numFmtId="0" fontId="7" fillId="5" borderId="0" xfId="1543" applyFont="1" applyFill="1" applyAlignment="1">
      <alignment horizontal="right" vertical="center"/>
    </xf>
    <xf numFmtId="0" fontId="13" fillId="5" borderId="8" xfId="0" applyFont="1" applyFill="1" applyBorder="1" applyAlignment="1">
      <alignment horizontal="center" vertical="center" wrapText="1"/>
    </xf>
    <xf numFmtId="41" fontId="14" fillId="5" borderId="10" xfId="0" applyNumberFormat="1" applyFont="1" applyFill="1" applyBorder="1" applyAlignment="1">
      <alignment horizontal="center" vertical="center"/>
    </xf>
    <xf numFmtId="0" fontId="7" fillId="5" borderId="13" xfId="625" applyFont="1" applyFill="1" applyBorder="1">
      <alignment vertical="center"/>
    </xf>
    <xf numFmtId="187" fontId="7" fillId="5" borderId="15" xfId="1" applyNumberFormat="1" applyFont="1" applyFill="1" applyBorder="1" applyAlignment="1">
      <alignment horizontal="center" vertical="center"/>
    </xf>
    <xf numFmtId="0" fontId="16" fillId="5" borderId="0" xfId="1543" applyFont="1" applyFill="1" applyAlignment="1">
      <alignment horizontal="left" vertical="center"/>
    </xf>
    <xf numFmtId="0" fontId="6" fillId="0" borderId="0" xfId="1108" applyFont="1" applyFill="1" applyAlignment="1"/>
    <xf numFmtId="0" fontId="7" fillId="0" borderId="0" xfId="1108" applyFont="1" applyFill="1" applyAlignment="1"/>
    <xf numFmtId="0" fontId="7" fillId="0" borderId="0" xfId="1108" applyFont="1" applyFill="1" applyAlignment="1">
      <alignment wrapText="1"/>
    </xf>
    <xf numFmtId="0" fontId="7" fillId="0" borderId="0" xfId="1108" applyFont="1" applyFill="1" applyBorder="1" applyAlignment="1"/>
    <xf numFmtId="0" fontId="0" fillId="0" borderId="0" xfId="1108" applyFill="1" applyAlignment="1"/>
    <xf numFmtId="0" fontId="6" fillId="0" borderId="0" xfId="1108" applyFont="1" applyFill="1" applyBorder="1" applyAlignment="1">
      <alignment horizontal="center" vertical="center"/>
    </xf>
    <xf numFmtId="0" fontId="7" fillId="0" borderId="0" xfId="1108" applyFont="1" applyFill="1" applyAlignment="1">
      <alignment vertical="center"/>
    </xf>
    <xf numFmtId="0" fontId="7" fillId="0" borderId="0" xfId="1108" applyFont="1" applyFill="1" applyAlignment="1">
      <alignment horizontal="right" vertical="center"/>
    </xf>
    <xf numFmtId="0" fontId="13" fillId="0" borderId="8" xfId="1108" applyFont="1" applyFill="1" applyBorder="1" applyAlignment="1">
      <alignment horizontal="center" vertical="center"/>
    </xf>
    <xf numFmtId="0" fontId="13" fillId="0" borderId="19" xfId="1108" applyFont="1" applyFill="1" applyBorder="1" applyAlignment="1">
      <alignment horizontal="center" vertical="center"/>
    </xf>
    <xf numFmtId="0" fontId="13" fillId="0" borderId="10" xfId="1108" applyFont="1" applyFill="1" applyBorder="1" applyAlignment="1">
      <alignment horizontal="center" vertical="center"/>
    </xf>
    <xf numFmtId="0" fontId="13" fillId="0" borderId="11" xfId="1108" applyFont="1" applyFill="1" applyBorder="1" applyAlignment="1">
      <alignment horizontal="center" vertical="center" wrapText="1"/>
    </xf>
    <xf numFmtId="0" fontId="13" fillId="0" borderId="1" xfId="1108" applyFont="1" applyFill="1" applyBorder="1" applyAlignment="1">
      <alignment horizontal="center" vertical="center" wrapText="1"/>
    </xf>
    <xf numFmtId="0" fontId="13" fillId="0" borderId="12" xfId="1108" applyFont="1" applyFill="1" applyBorder="1" applyAlignment="1">
      <alignment horizontal="center" vertical="center" wrapText="1"/>
    </xf>
    <xf numFmtId="0" fontId="7" fillId="0" borderId="11" xfId="1108" applyFont="1" applyFill="1" applyBorder="1" applyAlignment="1">
      <alignment vertical="center"/>
    </xf>
    <xf numFmtId="41" fontId="7" fillId="0" borderId="1" xfId="1108" applyNumberFormat="1" applyFont="1" applyFill="1" applyBorder="1" applyAlignment="1">
      <alignment horizontal="center" vertical="center"/>
    </xf>
    <xf numFmtId="41" fontId="7" fillId="0" borderId="12" xfId="1108" applyNumberFormat="1" applyFont="1" applyFill="1" applyBorder="1" applyAlignment="1">
      <alignment horizontal="center" vertical="center"/>
    </xf>
    <xf numFmtId="0" fontId="7" fillId="0" borderId="11" xfId="1108" applyFont="1" applyFill="1" applyBorder="1" applyAlignment="1">
      <alignment horizontal="left" vertical="center" indent="1"/>
    </xf>
    <xf numFmtId="0" fontId="7" fillId="0" borderId="11" xfId="1108" applyFont="1" applyFill="1" applyBorder="1" applyAlignment="1">
      <alignment horizontal="left" vertical="center" wrapText="1" indent="1"/>
    </xf>
    <xf numFmtId="0" fontId="13" fillId="0" borderId="11" xfId="1108" applyFont="1" applyFill="1" applyBorder="1" applyAlignment="1">
      <alignment horizontal="center" vertical="center"/>
    </xf>
    <xf numFmtId="41" fontId="13" fillId="0" borderId="1" xfId="1108" applyNumberFormat="1" applyFont="1" applyFill="1" applyBorder="1" applyAlignment="1">
      <alignment horizontal="center" vertical="center"/>
    </xf>
    <xf numFmtId="41" fontId="13" fillId="0" borderId="12" xfId="1108" applyNumberFormat="1" applyFont="1" applyFill="1" applyBorder="1" applyAlignment="1">
      <alignment horizontal="center" vertical="center"/>
    </xf>
    <xf numFmtId="0" fontId="7" fillId="0" borderId="11" xfId="1108" applyFont="1" applyFill="1" applyBorder="1" applyAlignment="1"/>
    <xf numFmtId="41" fontId="7" fillId="0" borderId="1" xfId="1108" applyNumberFormat="1" applyFont="1" applyFill="1" applyBorder="1" applyAlignment="1">
      <alignment horizontal="left" vertical="center"/>
    </xf>
    <xf numFmtId="0" fontId="7" fillId="0" borderId="11" xfId="1108" applyFont="1" applyFill="1" applyBorder="1" applyAlignment="1">
      <alignment horizontal="left" vertical="center"/>
    </xf>
    <xf numFmtId="41" fontId="7" fillId="0" borderId="12" xfId="1108" applyNumberFormat="1" applyFont="1" applyFill="1" applyBorder="1" applyAlignment="1">
      <alignment horizontal="left" vertical="center"/>
    </xf>
    <xf numFmtId="0" fontId="7" fillId="0" borderId="1" xfId="1108" applyFont="1" applyFill="1" applyBorder="1" applyAlignment="1">
      <alignment horizontal="left" vertical="center"/>
    </xf>
    <xf numFmtId="0" fontId="7" fillId="0" borderId="1" xfId="1108" applyFont="1" applyFill="1" applyBorder="1" applyAlignment="1"/>
    <xf numFmtId="0" fontId="7" fillId="0" borderId="12" xfId="1108" applyFont="1" applyFill="1" applyBorder="1" applyAlignment="1"/>
    <xf numFmtId="0" fontId="7" fillId="0" borderId="11" xfId="1108" applyFont="1" applyFill="1" applyBorder="1" applyAlignment="1">
      <alignment horizontal="center" vertical="center"/>
    </xf>
    <xf numFmtId="0" fontId="13" fillId="0" borderId="13" xfId="1108" applyFont="1" applyFill="1" applyBorder="1" applyAlignment="1">
      <alignment horizontal="center" vertical="center"/>
    </xf>
    <xf numFmtId="41" fontId="13" fillId="0" borderId="20" xfId="1108" applyNumberFormat="1" applyFont="1" applyFill="1" applyBorder="1" applyAlignment="1">
      <alignment horizontal="center" vertical="center"/>
    </xf>
    <xf numFmtId="41" fontId="13" fillId="0" borderId="15" xfId="1108" applyNumberFormat="1" applyFont="1" applyFill="1" applyBorder="1" applyAlignment="1">
      <alignment horizontal="center" vertical="center"/>
    </xf>
    <xf numFmtId="0" fontId="7" fillId="0" borderId="0" xfId="1108" applyFont="1" applyFill="1" applyBorder="1" applyAlignment="1">
      <alignment horizontal="left" vertical="center"/>
    </xf>
    <xf numFmtId="0" fontId="7" fillId="0" borderId="0" xfId="1108" applyFont="1" applyFill="1" applyBorder="1" applyAlignment="1">
      <alignment vertical="center"/>
    </xf>
    <xf numFmtId="0" fontId="7" fillId="0" borderId="12" xfId="1108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2" borderId="0" xfId="1543" applyFont="1" applyFill="1" applyAlignment="1">
      <alignment horizontal="center" vertical="center"/>
    </xf>
    <xf numFmtId="0" fontId="6" fillId="2" borderId="0" xfId="1543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1543" applyFont="1" applyFill="1" applyAlignment="1">
      <alignment vertical="center"/>
    </xf>
    <xf numFmtId="0" fontId="7" fillId="2" borderId="0" xfId="1543" applyFont="1" applyFill="1" applyAlignment="1">
      <alignment horizontal="right" vertical="center"/>
    </xf>
    <xf numFmtId="0" fontId="7" fillId="2" borderId="0" xfId="1543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41" fontId="14" fillId="2" borderId="10" xfId="0" applyNumberFormat="1" applyFont="1" applyFill="1" applyBorder="1" applyAlignment="1">
      <alignment horizontal="center" vertical="center"/>
    </xf>
    <xf numFmtId="0" fontId="7" fillId="2" borderId="11" xfId="625" applyFont="1" applyFill="1" applyBorder="1">
      <alignment vertical="center"/>
    </xf>
    <xf numFmtId="187" fontId="7" fillId="2" borderId="12" xfId="1" applyNumberFormat="1" applyFont="1" applyFill="1" applyBorder="1" applyAlignment="1">
      <alignment horizontal="center" vertical="center"/>
    </xf>
    <xf numFmtId="0" fontId="7" fillId="2" borderId="13" xfId="625" applyFont="1" applyFill="1" applyBorder="1">
      <alignment vertical="center"/>
    </xf>
    <xf numFmtId="187" fontId="7" fillId="2" borderId="15" xfId="1" applyNumberFormat="1" applyFont="1" applyFill="1" applyBorder="1" applyAlignment="1">
      <alignment horizontal="center" vertical="center"/>
    </xf>
    <xf numFmtId="0" fontId="7" fillId="2" borderId="21" xfId="625" applyFont="1" applyFill="1" applyBorder="1">
      <alignment vertical="center"/>
    </xf>
    <xf numFmtId="187" fontId="7" fillId="2" borderId="22" xfId="1" applyNumberFormat="1" applyFont="1" applyFill="1" applyBorder="1" applyAlignment="1">
      <alignment horizontal="center" vertical="center"/>
    </xf>
    <xf numFmtId="0" fontId="7" fillId="2" borderId="23" xfId="625" applyFont="1" applyFill="1" applyBorder="1">
      <alignment vertical="center"/>
    </xf>
    <xf numFmtId="187" fontId="7" fillId="2" borderId="24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7" fillId="2" borderId="0" xfId="1543" applyFont="1" applyFill="1"/>
    <xf numFmtId="3" fontId="7" fillId="2" borderId="0" xfId="1543" applyNumberFormat="1" applyFont="1" applyFill="1" applyAlignment="1">
      <alignment horizontal="right" vertical="center"/>
    </xf>
    <xf numFmtId="0" fontId="13" fillId="2" borderId="8" xfId="2083" applyNumberFormat="1" applyFont="1" applyFill="1" applyBorder="1" applyAlignment="1">
      <alignment horizontal="center" vertical="center" wrapText="1"/>
    </xf>
    <xf numFmtId="0" fontId="13" fillId="2" borderId="17" xfId="2083" applyNumberFormat="1" applyFont="1" applyFill="1" applyBorder="1" applyAlignment="1">
      <alignment horizontal="center" vertical="center" wrapText="1"/>
    </xf>
    <xf numFmtId="0" fontId="13" fillId="2" borderId="10" xfId="718" applyFont="1" applyFill="1" applyBorder="1" applyAlignment="1">
      <alignment horizontal="center" vertical="center" wrapText="1"/>
    </xf>
    <xf numFmtId="0" fontId="13" fillId="2" borderId="11" xfId="2083" applyNumberFormat="1" applyFont="1" applyFill="1" applyBorder="1" applyAlignment="1">
      <alignment vertical="center" wrapText="1"/>
    </xf>
    <xf numFmtId="0" fontId="13" fillId="2" borderId="5" xfId="2083" applyNumberFormat="1" applyFont="1" applyFill="1" applyBorder="1" applyAlignment="1">
      <alignment vertical="center" wrapText="1"/>
    </xf>
    <xf numFmtId="0" fontId="13" fillId="2" borderId="12" xfId="718" applyFont="1" applyFill="1" applyBorder="1" applyAlignment="1">
      <alignment horizontal="center" vertical="center" wrapText="1"/>
    </xf>
    <xf numFmtId="41" fontId="13" fillId="2" borderId="12" xfId="718" applyNumberFormat="1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left" vertical="center" wrapText="1"/>
    </xf>
    <xf numFmtId="0" fontId="13" fillId="4" borderId="5" xfId="0" applyFont="1" applyFill="1" applyBorder="1" applyAlignment="1">
      <alignment horizontal="left" vertical="center" wrapText="1"/>
    </xf>
    <xf numFmtId="41" fontId="13" fillId="6" borderId="12" xfId="0" applyNumberFormat="1" applyFont="1" applyFill="1" applyBorder="1" applyAlignment="1">
      <alignment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41" fontId="7" fillId="6" borderId="12" xfId="0" applyNumberFormat="1" applyFont="1" applyFill="1" applyBorder="1" applyAlignment="1">
      <alignment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left" vertical="center" wrapText="1"/>
    </xf>
    <xf numFmtId="41" fontId="13" fillId="6" borderId="15" xfId="0" applyNumberFormat="1" applyFont="1" applyFill="1" applyBorder="1" applyAlignment="1">
      <alignment vertical="center" wrapText="1"/>
    </xf>
    <xf numFmtId="0" fontId="17" fillId="2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41" fontId="13" fillId="2" borderId="17" xfId="0" applyNumberFormat="1" applyFont="1" applyFill="1" applyBorder="1" applyAlignment="1" applyProtection="1">
      <alignment horizontal="center" vertical="center"/>
    </xf>
    <xf numFmtId="41" fontId="14" fillId="2" borderId="17" xfId="0" applyNumberFormat="1" applyFont="1" applyFill="1" applyBorder="1" applyAlignment="1" applyProtection="1">
      <alignment horizontal="center" vertical="center"/>
    </xf>
    <xf numFmtId="187" fontId="7" fillId="2" borderId="5" xfId="1" applyNumberFormat="1" applyFont="1" applyFill="1" applyBorder="1" applyAlignment="1">
      <alignment horizontal="center" vertical="center"/>
    </xf>
    <xf numFmtId="43" fontId="7" fillId="2" borderId="5" xfId="1" applyFont="1" applyFill="1" applyBorder="1" applyAlignment="1">
      <alignment horizontal="center" vertical="center" wrapText="1"/>
    </xf>
    <xf numFmtId="43" fontId="7" fillId="2" borderId="12" xfId="1" applyFont="1" applyFill="1" applyBorder="1" applyAlignment="1">
      <alignment horizontal="center" vertical="center"/>
    </xf>
    <xf numFmtId="43" fontId="7" fillId="2" borderId="12" xfId="1" applyFont="1" applyFill="1" applyBorder="1" applyAlignment="1">
      <alignment horizontal="center" vertical="center" wrapText="1"/>
    </xf>
    <xf numFmtId="187" fontId="7" fillId="2" borderId="5" xfId="1" applyNumberFormat="1" applyFont="1" applyFill="1" applyBorder="1" applyAlignment="1">
      <alignment horizontal="center" vertical="center" wrapText="1"/>
    </xf>
    <xf numFmtId="0" fontId="13" fillId="2" borderId="11" xfId="625" applyFont="1" applyFill="1" applyBorder="1" applyAlignment="1">
      <alignment horizontal="center" vertical="center"/>
    </xf>
    <xf numFmtId="0" fontId="7" fillId="2" borderId="11" xfId="625" applyFont="1" applyFill="1" applyBorder="1" applyAlignment="1">
      <alignment vertical="center"/>
    </xf>
    <xf numFmtId="0" fontId="7" fillId="2" borderId="11" xfId="1281" applyFont="1" applyFill="1" applyBorder="1" applyAlignment="1">
      <alignment horizontal="left" vertical="center"/>
    </xf>
    <xf numFmtId="0" fontId="13" fillId="2" borderId="13" xfId="0" applyFont="1" applyFill="1" applyBorder="1" applyAlignment="1">
      <alignment horizontal="center" vertical="center"/>
    </xf>
    <xf numFmtId="187" fontId="13" fillId="2" borderId="18" xfId="1" applyNumberFormat="1" applyFont="1" applyFill="1" applyBorder="1" applyAlignment="1">
      <alignment horizontal="center" vertical="center"/>
    </xf>
    <xf numFmtId="43" fontId="13" fillId="2" borderId="15" xfId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187" fontId="7" fillId="2" borderId="0" xfId="0" applyNumberFormat="1" applyFont="1" applyFill="1" applyAlignment="1">
      <alignment vertical="center"/>
    </xf>
    <xf numFmtId="0" fontId="17" fillId="2" borderId="0" xfId="0" applyFont="1" applyFill="1"/>
    <xf numFmtId="0" fontId="17" fillId="0" borderId="0" xfId="0" applyFont="1"/>
    <xf numFmtId="0" fontId="13" fillId="2" borderId="8" xfId="1660" applyFont="1" applyFill="1" applyBorder="1" applyAlignment="1">
      <alignment horizontal="center" vertical="center"/>
    </xf>
    <xf numFmtId="0" fontId="13" fillId="2" borderId="10" xfId="1660" applyFont="1" applyFill="1" applyBorder="1" applyAlignment="1">
      <alignment horizontal="center" vertical="center"/>
    </xf>
    <xf numFmtId="0" fontId="18" fillId="0" borderId="11" xfId="1465" applyFont="1" applyFill="1" applyBorder="1" applyAlignment="1">
      <alignment vertical="center"/>
    </xf>
    <xf numFmtId="3" fontId="7" fillId="2" borderId="2" xfId="1281" applyNumberFormat="1" applyFont="1" applyFill="1" applyBorder="1" applyAlignment="1" applyProtection="1">
      <alignment vertical="center"/>
    </xf>
    <xf numFmtId="187" fontId="10" fillId="2" borderId="5" xfId="1" applyNumberFormat="1" applyFont="1" applyFill="1" applyBorder="1" applyAlignment="1">
      <alignment vertical="center"/>
    </xf>
    <xf numFmtId="3" fontId="7" fillId="2" borderId="11" xfId="1281" applyNumberFormat="1" applyFont="1" applyFill="1" applyBorder="1" applyAlignment="1" applyProtection="1">
      <alignment vertical="center"/>
    </xf>
    <xf numFmtId="3" fontId="7" fillId="2" borderId="0" xfId="1281" applyNumberFormat="1" applyFont="1" applyFill="1" applyBorder="1" applyAlignment="1" applyProtection="1">
      <alignment vertical="center"/>
    </xf>
    <xf numFmtId="0" fontId="7" fillId="2" borderId="11" xfId="1527" applyFont="1" applyFill="1" applyBorder="1" applyAlignment="1">
      <alignment vertical="center" wrapText="1"/>
    </xf>
    <xf numFmtId="3" fontId="13" fillId="2" borderId="11" xfId="1281" applyNumberFormat="1" applyFont="1" applyFill="1" applyBorder="1" applyAlignment="1" applyProtection="1">
      <alignment horizontal="center" vertical="center"/>
    </xf>
    <xf numFmtId="41" fontId="7" fillId="2" borderId="5" xfId="1" applyNumberFormat="1" applyFont="1" applyFill="1" applyBorder="1" applyAlignment="1">
      <alignment horizontal="center" vertical="center"/>
    </xf>
    <xf numFmtId="41" fontId="13" fillId="2" borderId="18" xfId="1" applyNumberFormat="1" applyFont="1" applyFill="1" applyBorder="1" applyAlignment="1">
      <alignment horizontal="center" vertical="center" wrapText="1"/>
    </xf>
    <xf numFmtId="0" fontId="6" fillId="5" borderId="0" xfId="98" applyFont="1" applyFill="1" applyAlignment="1">
      <alignment horizontal="center" vertical="center"/>
    </xf>
    <xf numFmtId="0" fontId="7" fillId="5" borderId="0" xfId="1228" applyFont="1" applyFill="1" applyAlignment="1">
      <alignment horizontal="center"/>
    </xf>
    <xf numFmtId="0" fontId="7" fillId="0" borderId="0" xfId="1228" applyFont="1"/>
    <xf numFmtId="0" fontId="7" fillId="5" borderId="0" xfId="1228" applyFont="1" applyFill="1" applyAlignment="1">
      <alignment horizontal="right" vertical="center"/>
    </xf>
    <xf numFmtId="0" fontId="7" fillId="5" borderId="8" xfId="0" applyFont="1" applyFill="1" applyBorder="1" applyAlignment="1">
      <alignment horizontal="center" vertical="center" wrapText="1"/>
    </xf>
    <xf numFmtId="41" fontId="19" fillId="5" borderId="17" xfId="0" applyNumberFormat="1" applyFont="1" applyFill="1" applyBorder="1" applyAlignment="1">
      <alignment horizontal="center" vertical="center"/>
    </xf>
    <xf numFmtId="41" fontId="19" fillId="5" borderId="10" xfId="0" applyNumberFormat="1" applyFont="1" applyFill="1" applyBorder="1" applyAlignment="1">
      <alignment horizontal="center" vertical="center"/>
    </xf>
    <xf numFmtId="3" fontId="13" fillId="0" borderId="11" xfId="1294" applyNumberFormat="1" applyFont="1" applyFill="1" applyBorder="1" applyAlignment="1" applyProtection="1">
      <alignment vertical="center" shrinkToFit="1"/>
    </xf>
    <xf numFmtId="189" fontId="13" fillId="0" borderId="5" xfId="0" applyNumberFormat="1" applyFont="1" applyFill="1" applyBorder="1" applyAlignment="1">
      <alignment vertical="center"/>
    </xf>
    <xf numFmtId="0" fontId="13" fillId="0" borderId="12" xfId="1543" applyFont="1" applyFill="1" applyBorder="1" applyAlignment="1">
      <alignment vertical="center"/>
    </xf>
    <xf numFmtId="3" fontId="7" fillId="0" borderId="11" xfId="1294" applyNumberFormat="1" applyFont="1" applyFill="1" applyBorder="1" applyAlignment="1" applyProtection="1">
      <alignment vertical="center" shrinkToFit="1"/>
    </xf>
    <xf numFmtId="189" fontId="20" fillId="0" borderId="5" xfId="0" applyNumberFormat="1" applyFont="1" applyFill="1" applyBorder="1" applyAlignment="1">
      <alignment vertical="center"/>
    </xf>
    <xf numFmtId="0" fontId="7" fillId="0" borderId="12" xfId="1543" applyFont="1" applyFill="1" applyBorder="1" applyAlignment="1">
      <alignment vertical="center"/>
    </xf>
    <xf numFmtId="3" fontId="7" fillId="0" borderId="25" xfId="1294" applyNumberFormat="1" applyFont="1" applyFill="1" applyBorder="1" applyAlignment="1" applyProtection="1">
      <alignment vertical="center" shrinkToFit="1"/>
    </xf>
    <xf numFmtId="189" fontId="20" fillId="0" borderId="3" xfId="0" applyNumberFormat="1" applyFont="1" applyFill="1" applyBorder="1" applyAlignment="1">
      <alignment vertical="center"/>
    </xf>
    <xf numFmtId="0" fontId="7" fillId="0" borderId="26" xfId="1543" applyFont="1" applyFill="1" applyBorder="1" applyAlignment="1">
      <alignment vertical="center"/>
    </xf>
    <xf numFmtId="3" fontId="7" fillId="0" borderId="13" xfId="1294" applyNumberFormat="1" applyFont="1" applyFill="1" applyBorder="1" applyAlignment="1" applyProtection="1">
      <alignment vertical="center" shrinkToFit="1"/>
    </xf>
    <xf numFmtId="189" fontId="20" fillId="0" borderId="18" xfId="0" applyNumberFormat="1" applyFont="1" applyFill="1" applyBorder="1" applyAlignment="1">
      <alignment vertical="center"/>
    </xf>
    <xf numFmtId="0" fontId="7" fillId="0" borderId="15" xfId="1543" applyFont="1" applyFill="1" applyBorder="1" applyAlignment="1">
      <alignment vertical="center"/>
    </xf>
    <xf numFmtId="0" fontId="16" fillId="0" borderId="0" xfId="1543" applyFont="1" applyFill="1" applyAlignment="1">
      <alignment horizontal="left" vertical="center" wrapText="1"/>
    </xf>
    <xf numFmtId="0" fontId="6" fillId="0" borderId="0" xfId="1228" applyFont="1"/>
    <xf numFmtId="0" fontId="13" fillId="0" borderId="0" xfId="1228" applyFont="1"/>
    <xf numFmtId="0" fontId="6" fillId="2" borderId="0" xfId="98" applyFont="1" applyFill="1" applyAlignment="1">
      <alignment horizontal="center" vertical="center"/>
    </xf>
    <xf numFmtId="0" fontId="7" fillId="2" borderId="0" xfId="1228" applyFont="1" applyFill="1" applyAlignment="1">
      <alignment horizontal="center"/>
    </xf>
    <xf numFmtId="0" fontId="7" fillId="2" borderId="0" xfId="1228" applyFont="1" applyFill="1"/>
    <xf numFmtId="0" fontId="13" fillId="2" borderId="11" xfId="1660" applyFont="1" applyFill="1" applyBorder="1" applyAlignment="1">
      <alignment horizontal="left" vertical="center" wrapText="1"/>
    </xf>
    <xf numFmtId="41" fontId="13" fillId="2" borderId="5" xfId="1" applyNumberFormat="1" applyFont="1" applyFill="1" applyBorder="1" applyAlignment="1">
      <alignment horizontal="left" vertical="center"/>
    </xf>
    <xf numFmtId="41" fontId="13" fillId="2" borderId="12" xfId="1" applyNumberFormat="1" applyFont="1" applyFill="1" applyBorder="1" applyAlignment="1" applyProtection="1">
      <alignment horizontal="right" vertical="center"/>
    </xf>
    <xf numFmtId="41" fontId="7" fillId="2" borderId="12" xfId="1" applyNumberFormat="1" applyFont="1" applyFill="1" applyBorder="1" applyAlignment="1" applyProtection="1">
      <alignment horizontal="right" vertical="center"/>
    </xf>
    <xf numFmtId="0" fontId="13" fillId="2" borderId="25" xfId="1660" applyFont="1" applyFill="1" applyBorder="1" applyAlignment="1">
      <alignment horizontal="left" vertical="center" wrapText="1"/>
    </xf>
    <xf numFmtId="41" fontId="13" fillId="2" borderId="3" xfId="1" applyNumberFormat="1" applyFont="1" applyFill="1" applyBorder="1" applyAlignment="1">
      <alignment horizontal="left" vertical="center"/>
    </xf>
    <xf numFmtId="41" fontId="13" fillId="2" borderId="26" xfId="1" applyNumberFormat="1" applyFont="1" applyFill="1" applyBorder="1" applyAlignment="1" applyProtection="1">
      <alignment horizontal="right" vertical="center"/>
    </xf>
    <xf numFmtId="0" fontId="7" fillId="2" borderId="25" xfId="1660" applyFont="1" applyFill="1" applyBorder="1" applyAlignment="1">
      <alignment horizontal="left" vertical="center" wrapText="1"/>
    </xf>
    <xf numFmtId="41" fontId="7" fillId="2" borderId="3" xfId="1" applyNumberFormat="1" applyFont="1" applyFill="1" applyBorder="1" applyAlignment="1">
      <alignment horizontal="left" vertical="center"/>
    </xf>
    <xf numFmtId="41" fontId="7" fillId="2" borderId="26" xfId="1" applyNumberFormat="1" applyFont="1" applyFill="1" applyBorder="1" applyAlignment="1" applyProtection="1">
      <alignment horizontal="right" vertical="center"/>
    </xf>
    <xf numFmtId="41" fontId="7" fillId="2" borderId="18" xfId="1" applyNumberFormat="1" applyFont="1" applyFill="1" applyBorder="1" applyAlignment="1">
      <alignment horizontal="left" vertical="center"/>
    </xf>
    <xf numFmtId="0" fontId="6" fillId="0" borderId="0" xfId="0" applyFont="1" applyFill="1"/>
    <xf numFmtId="0" fontId="7" fillId="0" borderId="0" xfId="0" applyFont="1" applyFill="1"/>
    <xf numFmtId="0" fontId="0" fillId="0" borderId="0" xfId="0" applyFont="1" applyFill="1"/>
    <xf numFmtId="3" fontId="0" fillId="0" borderId="0" xfId="0" applyNumberFormat="1" applyFont="1" applyFill="1"/>
    <xf numFmtId="3" fontId="21" fillId="0" borderId="0" xfId="0" applyNumberFormat="1" applyFont="1" applyFill="1"/>
    <xf numFmtId="0" fontId="0" fillId="0" borderId="0" xfId="0" applyFill="1"/>
    <xf numFmtId="0" fontId="22" fillId="0" borderId="0" xfId="0" applyFont="1" applyFill="1"/>
    <xf numFmtId="0" fontId="6" fillId="0" borderId="0" xfId="2083" applyNumberFormat="1" applyFont="1" applyFill="1" applyAlignment="1">
      <alignment horizontal="center" vertical="center" wrapText="1"/>
    </xf>
    <xf numFmtId="3" fontId="6" fillId="0" borderId="0" xfId="2083" applyNumberFormat="1" applyFont="1" applyFill="1" applyAlignment="1">
      <alignment horizontal="center" vertical="center" wrapText="1"/>
    </xf>
    <xf numFmtId="3" fontId="23" fillId="0" borderId="0" xfId="2083" applyNumberFormat="1" applyFont="1" applyFill="1" applyAlignment="1">
      <alignment horizontal="center" vertical="center" wrapText="1"/>
    </xf>
    <xf numFmtId="0" fontId="6" fillId="0" borderId="0" xfId="2083" applyFont="1" applyFill="1" applyAlignment="1">
      <alignment vertical="center"/>
    </xf>
    <xf numFmtId="0" fontId="24" fillId="0" borderId="0" xfId="2083" applyFont="1" applyFill="1" applyAlignment="1">
      <alignment vertical="center"/>
    </xf>
    <xf numFmtId="0" fontId="10" fillId="0" borderId="0" xfId="2147" applyFont="1" applyFill="1">
      <alignment vertical="center"/>
    </xf>
    <xf numFmtId="3" fontId="7" fillId="0" borderId="0" xfId="2083" applyNumberFormat="1" applyFont="1" applyFill="1" applyAlignment="1">
      <alignment horizontal="right" vertical="center"/>
    </xf>
    <xf numFmtId="0" fontId="7" fillId="0" borderId="0" xfId="1543" applyFont="1" applyFill="1" applyAlignment="1">
      <alignment horizontal="right" vertical="center"/>
    </xf>
    <xf numFmtId="0" fontId="25" fillId="0" borderId="0" xfId="2147" applyFont="1" applyFill="1">
      <alignment vertical="center"/>
    </xf>
    <xf numFmtId="0" fontId="13" fillId="0" borderId="8" xfId="2083" applyNumberFormat="1" applyFont="1" applyFill="1" applyBorder="1" applyAlignment="1">
      <alignment horizontal="center" vertical="center" wrapText="1"/>
    </xf>
    <xf numFmtId="0" fontId="13" fillId="0" borderId="17" xfId="2083" applyNumberFormat="1" applyFont="1" applyFill="1" applyBorder="1" applyAlignment="1">
      <alignment horizontal="center" vertical="center" wrapText="1"/>
    </xf>
    <xf numFmtId="3" fontId="13" fillId="0" borderId="17" xfId="718" applyNumberFormat="1" applyFont="1" applyFill="1" applyBorder="1" applyAlignment="1">
      <alignment horizontal="center" vertical="center" wrapText="1"/>
    </xf>
    <xf numFmtId="0" fontId="13" fillId="0" borderId="10" xfId="718" applyFont="1" applyFill="1" applyBorder="1" applyAlignment="1">
      <alignment horizontal="center" vertical="center" wrapText="1"/>
    </xf>
    <xf numFmtId="0" fontId="7" fillId="0" borderId="0" xfId="2083" applyFont="1" applyFill="1"/>
    <xf numFmtId="0" fontId="25" fillId="0" borderId="0" xfId="2083" applyFont="1" applyFill="1"/>
    <xf numFmtId="0" fontId="13" fillId="0" borderId="11" xfId="2083" applyNumberFormat="1" applyFont="1" applyFill="1" applyBorder="1" applyAlignment="1">
      <alignment horizontal="center" vertical="center" wrapText="1"/>
    </xf>
    <xf numFmtId="0" fontId="13" fillId="0" borderId="5" xfId="2083" applyNumberFormat="1" applyFont="1" applyFill="1" applyBorder="1" applyAlignment="1">
      <alignment horizontal="center" vertical="center" wrapText="1"/>
    </xf>
    <xf numFmtId="3" fontId="13" fillId="0" borderId="5" xfId="718" applyNumberFormat="1" applyFont="1" applyFill="1" applyBorder="1" applyAlignment="1">
      <alignment horizontal="center" vertical="center" wrapText="1"/>
    </xf>
    <xf numFmtId="0" fontId="13" fillId="0" borderId="12" xfId="718" applyFont="1" applyFill="1" applyBorder="1" applyAlignment="1">
      <alignment horizontal="center" vertical="center" wrapText="1"/>
    </xf>
    <xf numFmtId="0" fontId="13" fillId="0" borderId="12" xfId="2083" applyNumberFormat="1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left" vertical="center" wrapText="1"/>
    </xf>
    <xf numFmtId="4" fontId="13" fillId="4" borderId="27" xfId="0" applyNumberFormat="1" applyFont="1" applyFill="1" applyBorder="1" applyAlignment="1">
      <alignment vertical="center" wrapText="1"/>
    </xf>
    <xf numFmtId="3" fontId="26" fillId="0" borderId="27" xfId="0" applyNumberFormat="1" applyFont="1" applyFill="1" applyBorder="1" applyAlignment="1">
      <alignment vertical="center" wrapText="1"/>
    </xf>
    <xf numFmtId="41" fontId="7" fillId="0" borderId="12" xfId="2083" applyNumberFormat="1" applyFont="1" applyFill="1" applyBorder="1" applyAlignment="1" applyProtection="1">
      <alignment horizontal="right" vertical="center"/>
    </xf>
    <xf numFmtId="41" fontId="7" fillId="0" borderId="12" xfId="2083" applyNumberFormat="1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left" vertical="center" wrapText="1"/>
    </xf>
    <xf numFmtId="4" fontId="7" fillId="4" borderId="27" xfId="0" applyNumberFormat="1" applyFont="1" applyFill="1" applyBorder="1" applyAlignment="1">
      <alignment vertical="center" wrapText="1"/>
    </xf>
    <xf numFmtId="0" fontId="25" fillId="0" borderId="0" xfId="0" applyFont="1" applyFill="1"/>
    <xf numFmtId="3" fontId="7" fillId="0" borderId="12" xfId="0" applyNumberFormat="1" applyFont="1" applyFill="1" applyBorder="1" applyAlignment="1">
      <alignment vertical="center" wrapText="1"/>
    </xf>
    <xf numFmtId="41" fontId="7" fillId="0" borderId="15" xfId="2083" applyNumberFormat="1" applyFont="1" applyFill="1" applyBorder="1" applyAlignment="1">
      <alignment horizontal="center" vertical="center"/>
    </xf>
    <xf numFmtId="0" fontId="13" fillId="0" borderId="0" xfId="0" applyFont="1" applyFill="1"/>
    <xf numFmtId="3" fontId="7" fillId="0" borderId="0" xfId="1543" applyNumberFormat="1" applyFont="1" applyFill="1" applyAlignment="1">
      <alignment horizontal="right" vertical="center"/>
    </xf>
    <xf numFmtId="3" fontId="13" fillId="2" borderId="10" xfId="718" applyNumberFormat="1" applyFont="1" applyFill="1" applyBorder="1" applyAlignment="1">
      <alignment horizontal="center" vertical="center" wrapText="1"/>
    </xf>
    <xf numFmtId="3" fontId="13" fillId="4" borderId="12" xfId="0" applyNumberFormat="1" applyFont="1" applyFill="1" applyBorder="1" applyAlignment="1">
      <alignment vertical="center" wrapText="1"/>
    </xf>
    <xf numFmtId="3" fontId="7" fillId="4" borderId="12" xfId="0" applyNumberFormat="1" applyFont="1" applyFill="1" applyBorder="1" applyAlignment="1">
      <alignment vertical="center" wrapText="1"/>
    </xf>
    <xf numFmtId="3" fontId="13" fillId="4" borderId="15" xfId="0" applyNumberFormat="1" applyFont="1" applyFill="1" applyBorder="1" applyAlignment="1">
      <alignment vertical="center" wrapText="1"/>
    </xf>
    <xf numFmtId="0" fontId="13" fillId="0" borderId="0" xfId="2083" applyFont="1" applyFill="1"/>
    <xf numFmtId="0" fontId="27" fillId="0" borderId="0" xfId="2083" applyFont="1" applyFill="1"/>
    <xf numFmtId="0" fontId="27" fillId="0" borderId="0" xfId="0" applyFont="1" applyFill="1"/>
    <xf numFmtId="0" fontId="17" fillId="0" borderId="0" xfId="0" applyFont="1" applyFill="1"/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190" fontId="7" fillId="0" borderId="0" xfId="0" applyNumberFormat="1" applyFont="1" applyFill="1" applyAlignment="1">
      <alignment vertical="center"/>
    </xf>
    <xf numFmtId="0" fontId="13" fillId="0" borderId="8" xfId="1228" applyNumberFormat="1" applyFont="1" applyFill="1" applyBorder="1" applyAlignment="1">
      <alignment horizontal="center" vertical="center"/>
    </xf>
    <xf numFmtId="0" fontId="13" fillId="0" borderId="17" xfId="1228" applyNumberFormat="1" applyFont="1" applyFill="1" applyBorder="1" applyAlignment="1">
      <alignment horizontal="center" vertical="center"/>
    </xf>
    <xf numFmtId="0" fontId="13" fillId="0" borderId="10" xfId="1228" applyNumberFormat="1" applyFont="1" applyFill="1" applyBorder="1" applyAlignment="1">
      <alignment horizontal="center" vertical="center"/>
    </xf>
    <xf numFmtId="0" fontId="13" fillId="0" borderId="23" xfId="1228" applyFont="1" applyFill="1" applyBorder="1" applyAlignment="1">
      <alignment horizontal="center" vertical="center"/>
    </xf>
    <xf numFmtId="0" fontId="13" fillId="0" borderId="28" xfId="98" applyFont="1" applyFill="1" applyBorder="1" applyAlignment="1">
      <alignment horizontal="center" vertical="center" wrapText="1"/>
    </xf>
    <xf numFmtId="0" fontId="13" fillId="0" borderId="3" xfId="98" applyFont="1" applyFill="1" applyBorder="1" applyAlignment="1">
      <alignment horizontal="center" vertical="center" wrapText="1"/>
    </xf>
    <xf numFmtId="0" fontId="13" fillId="0" borderId="22" xfId="98" applyFont="1" applyFill="1" applyBorder="1" applyAlignment="1">
      <alignment horizontal="center" vertical="center" wrapText="1"/>
    </xf>
    <xf numFmtId="1" fontId="7" fillId="0" borderId="11" xfId="1527" applyNumberFormat="1" applyFont="1" applyFill="1" applyBorder="1" applyAlignment="1" applyProtection="1">
      <alignment vertical="center" wrapText="1"/>
      <protection locked="0"/>
    </xf>
    <xf numFmtId="187" fontId="7" fillId="0" borderId="5" xfId="1" applyNumberFormat="1" applyFont="1" applyFill="1" applyBorder="1" applyAlignment="1">
      <alignment horizontal="center" vertical="center"/>
    </xf>
    <xf numFmtId="0" fontId="7" fillId="0" borderId="5" xfId="1527" applyFont="1" applyFill="1" applyBorder="1" applyAlignment="1">
      <alignment vertical="center" wrapText="1"/>
    </xf>
    <xf numFmtId="187" fontId="7" fillId="0" borderId="12" xfId="1" applyNumberFormat="1" applyFont="1" applyFill="1" applyBorder="1" applyAlignment="1">
      <alignment horizontal="center" vertical="center"/>
    </xf>
    <xf numFmtId="0" fontId="7" fillId="0" borderId="11" xfId="1527" applyFont="1" applyFill="1" applyBorder="1" applyAlignment="1">
      <alignment vertical="center" wrapText="1"/>
    </xf>
    <xf numFmtId="187" fontId="7" fillId="0" borderId="1" xfId="1" applyNumberFormat="1" applyFont="1" applyFill="1" applyBorder="1" applyAlignment="1">
      <alignment horizontal="center" vertical="center"/>
    </xf>
    <xf numFmtId="0" fontId="7" fillId="0" borderId="5" xfId="1527" applyFont="1" applyFill="1" applyBorder="1" applyAlignment="1">
      <alignment vertical="center"/>
    </xf>
    <xf numFmtId="3" fontId="7" fillId="0" borderId="5" xfId="0" applyNumberFormat="1" applyFont="1" applyFill="1" applyBorder="1" applyAlignment="1" applyProtection="1">
      <alignment horizontal="left" vertical="center"/>
    </xf>
    <xf numFmtId="187" fontId="25" fillId="0" borderId="1" xfId="1" applyNumberFormat="1" applyFont="1" applyFill="1" applyBorder="1" applyAlignment="1">
      <alignment horizontal="center" vertical="center"/>
    </xf>
    <xf numFmtId="0" fontId="13" fillId="0" borderId="13" xfId="1527" applyFont="1" applyFill="1" applyBorder="1" applyAlignment="1">
      <alignment horizontal="center" vertical="center" wrapText="1"/>
    </xf>
    <xf numFmtId="187" fontId="13" fillId="0" borderId="18" xfId="1" applyNumberFormat="1" applyFont="1" applyFill="1" applyBorder="1" applyAlignment="1">
      <alignment horizontal="center" vertical="center"/>
    </xf>
    <xf numFmtId="0" fontId="13" fillId="0" borderId="18" xfId="1527" applyFont="1" applyFill="1" applyBorder="1" applyAlignment="1">
      <alignment horizontal="center" vertical="center" wrapText="1"/>
    </xf>
    <xf numFmtId="187" fontId="13" fillId="0" borderId="15" xfId="1" applyNumberFormat="1" applyFont="1" applyFill="1" applyBorder="1" applyAlignment="1">
      <alignment horizontal="center" vertical="center"/>
    </xf>
    <xf numFmtId="187" fontId="7" fillId="0" borderId="0" xfId="0" applyNumberFormat="1" applyFont="1" applyFill="1"/>
    <xf numFmtId="183" fontId="7" fillId="0" borderId="0" xfId="0" applyNumberFormat="1" applyFont="1" applyFill="1"/>
    <xf numFmtId="0" fontId="17" fillId="2" borderId="0" xfId="1228" applyFont="1" applyFill="1"/>
    <xf numFmtId="0" fontId="17" fillId="0" borderId="0" xfId="1228" applyFont="1"/>
    <xf numFmtId="0" fontId="6" fillId="2" borderId="0" xfId="1228" applyFont="1" applyFill="1"/>
    <xf numFmtId="0" fontId="13" fillId="2" borderId="29" xfId="98" applyFont="1" applyFill="1" applyBorder="1" applyAlignment="1">
      <alignment horizontal="center" vertical="center" wrapText="1"/>
    </xf>
    <xf numFmtId="0" fontId="7" fillId="2" borderId="11" xfId="1660" applyFont="1" applyFill="1" applyBorder="1" applyAlignment="1">
      <alignment vertical="center" wrapText="1"/>
    </xf>
    <xf numFmtId="0" fontId="7" fillId="2" borderId="11" xfId="1413" applyFont="1" applyFill="1" applyBorder="1" applyAlignment="1">
      <alignment vertical="center" wrapText="1"/>
    </xf>
    <xf numFmtId="0" fontId="13" fillId="2" borderId="11" xfId="1413" applyFont="1" applyFill="1" applyBorder="1" applyAlignment="1">
      <alignment horizontal="center" vertical="center" wrapText="1"/>
    </xf>
    <xf numFmtId="41" fontId="7" fillId="0" borderId="5" xfId="1" applyNumberFormat="1" applyFont="1" applyFill="1" applyBorder="1" applyAlignment="1">
      <alignment horizontal="center" vertical="center"/>
    </xf>
    <xf numFmtId="0" fontId="7" fillId="2" borderId="25" xfId="1413" applyFont="1" applyFill="1" applyBorder="1" applyAlignment="1">
      <alignment vertical="center" wrapText="1"/>
    </xf>
    <xf numFmtId="41" fontId="25" fillId="2" borderId="3" xfId="1" applyNumberFormat="1" applyFont="1" applyFill="1" applyBorder="1" applyAlignment="1">
      <alignment horizontal="center" vertical="center"/>
    </xf>
    <xf numFmtId="43" fontId="7" fillId="2" borderId="26" xfId="1" applyFont="1" applyFill="1" applyBorder="1" applyAlignment="1">
      <alignment horizontal="center" vertical="center" wrapText="1"/>
    </xf>
    <xf numFmtId="0" fontId="13" fillId="2" borderId="13" xfId="1950" applyFont="1" applyFill="1" applyBorder="1" applyAlignment="1">
      <alignment horizontal="center" vertical="center" wrapText="1"/>
    </xf>
    <xf numFmtId="41" fontId="13" fillId="2" borderId="18" xfId="1" applyNumberFormat="1" applyFont="1" applyFill="1" applyBorder="1" applyAlignment="1">
      <alignment horizontal="center" vertical="center"/>
    </xf>
    <xf numFmtId="43" fontId="13" fillId="2" borderId="15" xfId="1" applyFont="1" applyFill="1" applyBorder="1" applyAlignment="1">
      <alignment horizontal="center" vertical="center" wrapText="1"/>
    </xf>
    <xf numFmtId="1" fontId="7" fillId="2" borderId="0" xfId="1228" applyNumberFormat="1" applyFont="1" applyFill="1"/>
    <xf numFmtId="0" fontId="6" fillId="0" borderId="0" xfId="98" applyFont="1"/>
    <xf numFmtId="0" fontId="7" fillId="0" borderId="0" xfId="98" applyFont="1"/>
    <xf numFmtId="0" fontId="17" fillId="2" borderId="0" xfId="98" applyFont="1" applyFill="1"/>
    <xf numFmtId="41" fontId="17" fillId="2" borderId="0" xfId="98" applyNumberFormat="1" applyFont="1" applyFill="1"/>
    <xf numFmtId="0" fontId="17" fillId="0" borderId="0" xfId="98" applyFont="1"/>
    <xf numFmtId="0" fontId="6" fillId="2" borderId="0" xfId="98" applyFont="1" applyFill="1"/>
    <xf numFmtId="0" fontId="7" fillId="2" borderId="0" xfId="98" applyFont="1" applyFill="1"/>
    <xf numFmtId="41" fontId="7" fillId="2" borderId="0" xfId="98" applyNumberFormat="1" applyFont="1" applyFill="1"/>
    <xf numFmtId="0" fontId="28" fillId="2" borderId="8" xfId="0" applyNumberFormat="1" applyFont="1" applyFill="1" applyBorder="1" applyAlignment="1" applyProtection="1">
      <alignment horizontal="center" vertical="center"/>
    </xf>
    <xf numFmtId="10" fontId="28" fillId="2" borderId="10" xfId="0" applyNumberFormat="1" applyFont="1" applyFill="1" applyBorder="1" applyAlignment="1" applyProtection="1">
      <alignment horizontal="center" vertical="center"/>
    </xf>
    <xf numFmtId="0" fontId="13" fillId="2" borderId="11" xfId="1543" applyFont="1" applyFill="1" applyBorder="1" applyAlignment="1">
      <alignment vertical="center"/>
    </xf>
    <xf numFmtId="43" fontId="7" fillId="2" borderId="12" xfId="1" applyNumberFormat="1" applyFont="1" applyFill="1" applyBorder="1" applyAlignment="1">
      <alignment vertical="center"/>
    </xf>
    <xf numFmtId="0" fontId="7" fillId="2" borderId="11" xfId="1543" applyFont="1" applyFill="1" applyBorder="1" applyAlignment="1">
      <alignment vertical="center"/>
    </xf>
    <xf numFmtId="41" fontId="7" fillId="2" borderId="5" xfId="1" applyNumberFormat="1" applyFont="1" applyFill="1" applyBorder="1" applyAlignment="1" applyProtection="1">
      <alignment horizontal="right" vertical="center"/>
      <protection locked="0"/>
    </xf>
    <xf numFmtId="0" fontId="13" fillId="2" borderId="11" xfId="1543" applyFont="1" applyFill="1" applyBorder="1" applyAlignment="1">
      <alignment horizontal="center" vertical="center"/>
    </xf>
    <xf numFmtId="0" fontId="7" fillId="0" borderId="11" xfId="1543" applyFont="1" applyFill="1" applyBorder="1" applyAlignment="1">
      <alignment vertical="center"/>
    </xf>
    <xf numFmtId="49" fontId="7" fillId="0" borderId="11" xfId="1408" applyNumberFormat="1" applyFont="1" applyFill="1" applyBorder="1" applyAlignment="1">
      <alignment horizontal="left" vertical="center" shrinkToFit="1"/>
    </xf>
    <xf numFmtId="0" fontId="13" fillId="2" borderId="13" xfId="1543" applyFont="1" applyFill="1" applyBorder="1" applyAlignment="1">
      <alignment horizontal="center" vertical="center"/>
    </xf>
    <xf numFmtId="41" fontId="7" fillId="2" borderId="18" xfId="1" applyNumberFormat="1" applyFont="1" applyFill="1" applyBorder="1" applyAlignment="1">
      <alignment horizontal="center" vertical="center"/>
    </xf>
    <xf numFmtId="43" fontId="7" fillId="2" borderId="15" xfId="1" applyNumberFormat="1" applyFont="1" applyFill="1" applyBorder="1" applyAlignment="1">
      <alignment vertical="center"/>
    </xf>
    <xf numFmtId="0" fontId="7" fillId="2" borderId="23" xfId="1543" applyFont="1" applyFill="1" applyBorder="1" applyAlignment="1">
      <alignment vertical="center" wrapText="1"/>
    </xf>
    <xf numFmtId="41" fontId="7" fillId="2" borderId="6" xfId="1" applyNumberFormat="1" applyFont="1" applyFill="1" applyBorder="1" applyAlignment="1">
      <alignment horizontal="center" vertical="center"/>
    </xf>
    <xf numFmtId="10" fontId="7" fillId="2" borderId="24" xfId="1" applyNumberFormat="1" applyFont="1" applyFill="1" applyBorder="1" applyAlignment="1">
      <alignment horizontal="center" vertical="center"/>
    </xf>
    <xf numFmtId="0" fontId="7" fillId="2" borderId="13" xfId="1543" applyFont="1" applyFill="1" applyBorder="1"/>
    <xf numFmtId="10" fontId="7" fillId="2" borderId="15" xfId="1" applyNumberFormat="1" applyFont="1" applyFill="1" applyBorder="1" applyAlignment="1">
      <alignment horizontal="center" vertical="center"/>
    </xf>
    <xf numFmtId="0" fontId="7" fillId="2" borderId="30" xfId="98" applyFont="1" applyFill="1" applyBorder="1" applyAlignment="1">
      <alignment horizontal="left" vertical="center"/>
    </xf>
    <xf numFmtId="10" fontId="7" fillId="2" borderId="0" xfId="98" applyNumberFormat="1" applyFont="1" applyFill="1"/>
    <xf numFmtId="0" fontId="0" fillId="2" borderId="0" xfId="0" applyFill="1"/>
    <xf numFmtId="0" fontId="6" fillId="2" borderId="0" xfId="1908" applyFont="1" applyFill="1" applyAlignment="1">
      <alignment horizontal="center" vertical="center"/>
    </xf>
    <xf numFmtId="0" fontId="11" fillId="2" borderId="17" xfId="1908" applyFont="1" applyFill="1" applyBorder="1" applyAlignment="1">
      <alignment horizontal="center" vertical="center" wrapText="1"/>
    </xf>
    <xf numFmtId="0" fontId="11" fillId="2" borderId="11" xfId="1908" applyFont="1" applyFill="1" applyBorder="1" applyAlignment="1">
      <alignment vertical="center"/>
    </xf>
    <xf numFmtId="41" fontId="11" fillId="2" borderId="5" xfId="1908" applyNumberFormat="1" applyFont="1" applyFill="1" applyBorder="1" applyAlignment="1">
      <alignment horizontal="right" vertical="center"/>
    </xf>
    <xf numFmtId="0" fontId="10" fillId="2" borderId="12" xfId="1908" applyFont="1" applyFill="1" applyBorder="1" applyAlignment="1">
      <alignment vertical="center"/>
    </xf>
    <xf numFmtId="0" fontId="10" fillId="2" borderId="11" xfId="1908" applyFont="1" applyFill="1" applyBorder="1" applyAlignment="1">
      <alignment vertical="center"/>
    </xf>
    <xf numFmtId="41" fontId="10" fillId="2" borderId="5" xfId="1908" applyNumberFormat="1" applyFont="1" applyFill="1" applyBorder="1" applyAlignment="1">
      <alignment horizontal="right" vertical="center"/>
    </xf>
    <xf numFmtId="0" fontId="10" fillId="2" borderId="26" xfId="1908" applyFont="1" applyFill="1" applyBorder="1" applyAlignment="1">
      <alignment vertical="center"/>
    </xf>
    <xf numFmtId="41" fontId="10" fillId="2" borderId="1" xfId="1908" applyNumberFormat="1" applyFont="1" applyFill="1" applyBorder="1" applyAlignment="1">
      <alignment horizontal="right" vertical="center"/>
    </xf>
    <xf numFmtId="0" fontId="10" fillId="2" borderId="24" xfId="1908" applyFont="1" applyFill="1" applyBorder="1" applyAlignment="1">
      <alignment vertical="center"/>
    </xf>
    <xf numFmtId="0" fontId="11" fillId="2" borderId="13" xfId="1908" applyFont="1" applyFill="1" applyBorder="1" applyAlignment="1">
      <alignment vertical="center"/>
    </xf>
    <xf numFmtId="41" fontId="11" fillId="2" borderId="18" xfId="1908" applyNumberFormat="1" applyFont="1" applyFill="1" applyBorder="1" applyAlignment="1">
      <alignment horizontal="right" vertical="center"/>
    </xf>
    <xf numFmtId="0" fontId="10" fillId="2" borderId="15" xfId="1908" applyFont="1" applyFill="1" applyBorder="1" applyAlignment="1">
      <alignment vertical="center"/>
    </xf>
    <xf numFmtId="0" fontId="0" fillId="2" borderId="0" xfId="1108" applyFont="1" applyFill="1" applyAlignment="1"/>
    <xf numFmtId="0" fontId="0" fillId="0" borderId="0" xfId="1108" applyFont="1" applyFill="1" applyAlignment="1"/>
    <xf numFmtId="0" fontId="0" fillId="0" borderId="0" xfId="1108" applyAlignment="1"/>
    <xf numFmtId="0" fontId="6" fillId="2" borderId="0" xfId="1108" applyFont="1" applyFill="1" applyAlignment="1">
      <alignment horizontal="center" vertical="center"/>
    </xf>
    <xf numFmtId="0" fontId="7" fillId="2" borderId="0" xfId="1108" applyFont="1" applyFill="1" applyAlignment="1">
      <alignment vertical="center"/>
    </xf>
    <xf numFmtId="0" fontId="7" fillId="2" borderId="0" xfId="1108" applyFont="1" applyFill="1" applyAlignment="1">
      <alignment horizontal="right" vertical="center"/>
    </xf>
    <xf numFmtId="0" fontId="13" fillId="2" borderId="8" xfId="1108" applyFont="1" applyFill="1" applyBorder="1" applyAlignment="1">
      <alignment horizontal="center" vertical="center" wrapText="1"/>
    </xf>
    <xf numFmtId="0" fontId="13" fillId="2" borderId="17" xfId="1108" applyFont="1" applyFill="1" applyBorder="1" applyAlignment="1">
      <alignment horizontal="center" vertical="center" wrapText="1"/>
    </xf>
    <xf numFmtId="0" fontId="13" fillId="2" borderId="10" xfId="1108" applyFont="1" applyFill="1" applyBorder="1" applyAlignment="1">
      <alignment horizontal="center" vertical="center" wrapText="1"/>
    </xf>
    <xf numFmtId="0" fontId="7" fillId="2" borderId="11" xfId="1108" applyFont="1" applyFill="1" applyBorder="1" applyAlignment="1">
      <alignment vertical="center"/>
    </xf>
    <xf numFmtId="41" fontId="7" fillId="2" borderId="5" xfId="1108" applyNumberFormat="1" applyFont="1" applyFill="1" applyBorder="1" applyAlignment="1">
      <alignment horizontal="center" vertical="center"/>
    </xf>
    <xf numFmtId="0" fontId="7" fillId="2" borderId="12" xfId="1108" applyFont="1" applyFill="1" applyBorder="1" applyAlignment="1">
      <alignment vertical="center"/>
    </xf>
    <xf numFmtId="191" fontId="7" fillId="2" borderId="12" xfId="1108" applyNumberFormat="1" applyFont="1" applyFill="1" applyBorder="1" applyAlignment="1">
      <alignment vertical="center"/>
    </xf>
    <xf numFmtId="0" fontId="13" fillId="2" borderId="11" xfId="1108" applyFont="1" applyFill="1" applyBorder="1" applyAlignment="1">
      <alignment horizontal="center" vertical="center"/>
    </xf>
    <xf numFmtId="0" fontId="13" fillId="2" borderId="5" xfId="1108" applyFont="1" applyFill="1" applyBorder="1" applyAlignment="1">
      <alignment vertical="center"/>
    </xf>
    <xf numFmtId="191" fontId="13" fillId="2" borderId="12" xfId="1108" applyNumberFormat="1" applyFont="1" applyFill="1" applyBorder="1" applyAlignment="1">
      <alignment vertical="center"/>
    </xf>
    <xf numFmtId="41" fontId="7" fillId="2" borderId="3" xfId="1108" applyNumberFormat="1" applyFont="1" applyFill="1" applyBorder="1" applyAlignment="1">
      <alignment horizontal="center" vertical="center"/>
    </xf>
    <xf numFmtId="191" fontId="7" fillId="2" borderId="26" xfId="1108" applyNumberFormat="1" applyFont="1" applyFill="1" applyBorder="1" applyAlignment="1">
      <alignment vertical="center"/>
    </xf>
    <xf numFmtId="0" fontId="7" fillId="2" borderId="25" xfId="1108" applyFont="1" applyFill="1" applyBorder="1" applyAlignment="1">
      <alignment vertical="center"/>
    </xf>
    <xf numFmtId="0" fontId="13" fillId="2" borderId="13" xfId="1108" applyFont="1" applyFill="1" applyBorder="1" applyAlignment="1">
      <alignment horizontal="center" vertical="center"/>
    </xf>
    <xf numFmtId="0" fontId="13" fillId="2" borderId="18" xfId="1108" applyFont="1" applyFill="1" applyBorder="1" applyAlignment="1">
      <alignment vertical="center"/>
    </xf>
    <xf numFmtId="191" fontId="13" fillId="2" borderId="15" xfId="1108" applyNumberFormat="1" applyFont="1" applyFill="1" applyBorder="1" applyAlignment="1">
      <alignment vertical="center"/>
    </xf>
    <xf numFmtId="0" fontId="7" fillId="2" borderId="11" xfId="1108" applyFont="1" applyFill="1" applyBorder="1" applyAlignment="1">
      <alignment horizontal="left" vertical="center" indent="1"/>
    </xf>
    <xf numFmtId="0" fontId="7" fillId="2" borderId="11" xfId="1108" applyFont="1" applyFill="1" applyBorder="1" applyAlignment="1">
      <alignment horizontal="left" vertical="center" wrapText="1" indent="1"/>
    </xf>
    <xf numFmtId="0" fontId="13" fillId="2" borderId="12" xfId="1108" applyFont="1" applyFill="1" applyBorder="1" applyAlignment="1">
      <alignment vertical="center"/>
    </xf>
    <xf numFmtId="0" fontId="7" fillId="2" borderId="11" xfId="1108" applyFont="1" applyFill="1" applyBorder="1" applyAlignment="1">
      <alignment horizontal="left" vertical="center"/>
    </xf>
    <xf numFmtId="0" fontId="13" fillId="2" borderId="15" xfId="1108" applyFont="1" applyFill="1" applyBorder="1" applyAlignment="1">
      <alignment vertical="center"/>
    </xf>
    <xf numFmtId="0" fontId="6" fillId="0" borderId="0" xfId="625" applyFont="1">
      <alignment vertical="center"/>
    </xf>
    <xf numFmtId="0" fontId="7" fillId="0" borderId="0" xfId="625" applyFont="1">
      <alignment vertical="center"/>
    </xf>
    <xf numFmtId="0" fontId="17" fillId="2" borderId="0" xfId="625" applyFont="1" applyFill="1">
      <alignment vertical="center"/>
    </xf>
    <xf numFmtId="0" fontId="17" fillId="0" borderId="0" xfId="625" applyFont="1">
      <alignment vertical="center"/>
    </xf>
    <xf numFmtId="0" fontId="6" fillId="2" borderId="0" xfId="625" applyFont="1" applyFill="1" applyAlignment="1">
      <alignment horizontal="center" vertical="center"/>
    </xf>
    <xf numFmtId="0" fontId="6" fillId="2" borderId="0" xfId="625" applyFont="1" applyFill="1">
      <alignment vertical="center"/>
    </xf>
    <xf numFmtId="0" fontId="7" fillId="2" borderId="0" xfId="625" applyFont="1" applyFill="1">
      <alignment vertical="center"/>
    </xf>
    <xf numFmtId="0" fontId="13" fillId="2" borderId="17" xfId="718" applyFont="1" applyFill="1" applyBorder="1" applyAlignment="1">
      <alignment horizontal="center" vertical="center" wrapText="1"/>
    </xf>
    <xf numFmtId="191" fontId="13" fillId="2" borderId="17" xfId="625" applyNumberFormat="1" applyFont="1" applyFill="1" applyBorder="1" applyAlignment="1">
      <alignment horizontal="center" vertical="center" wrapText="1"/>
    </xf>
    <xf numFmtId="0" fontId="13" fillId="2" borderId="6" xfId="718" applyFont="1" applyFill="1" applyBorder="1" applyAlignment="1">
      <alignment horizontal="center" vertical="center" wrapText="1"/>
    </xf>
    <xf numFmtId="191" fontId="13" fillId="2" borderId="6" xfId="625" applyNumberFormat="1" applyFont="1" applyFill="1" applyBorder="1" applyAlignment="1">
      <alignment horizontal="center" vertical="center" wrapText="1"/>
    </xf>
    <xf numFmtId="0" fontId="13" fillId="2" borderId="24" xfId="718" applyFont="1" applyFill="1" applyBorder="1" applyAlignment="1">
      <alignment horizontal="center" vertical="center" wrapText="1"/>
    </xf>
    <xf numFmtId="188" fontId="7" fillId="2" borderId="5" xfId="1908" applyNumberFormat="1" applyFont="1" applyFill="1" applyBorder="1">
      <alignment vertical="center"/>
    </xf>
    <xf numFmtId="187" fontId="13" fillId="2" borderId="5" xfId="1" applyNumberFormat="1" applyFont="1" applyFill="1" applyBorder="1" applyAlignment="1">
      <alignment horizontal="center" vertical="center"/>
    </xf>
    <xf numFmtId="43" fontId="13" fillId="2" borderId="12" xfId="1" applyFont="1" applyFill="1" applyBorder="1" applyAlignment="1">
      <alignment horizontal="center" vertical="center"/>
    </xf>
    <xf numFmtId="0" fontId="13" fillId="2" borderId="13" xfId="625" applyFont="1" applyFill="1" applyBorder="1" applyAlignment="1">
      <alignment horizontal="center" vertical="center"/>
    </xf>
    <xf numFmtId="0" fontId="7" fillId="2" borderId="0" xfId="200" applyFont="1" applyFill="1" applyBorder="1" applyAlignment="1">
      <alignment horizontal="left" vertical="center" wrapText="1"/>
    </xf>
    <xf numFmtId="187" fontId="7" fillId="2" borderId="0" xfId="625" applyNumberFormat="1" applyFont="1" applyFill="1">
      <alignment vertical="center"/>
    </xf>
    <xf numFmtId="0" fontId="6" fillId="0" borderId="0" xfId="680" applyFont="1"/>
    <xf numFmtId="0" fontId="7" fillId="0" borderId="0" xfId="680" applyFont="1"/>
    <xf numFmtId="0" fontId="17" fillId="2" borderId="0" xfId="680" applyFont="1" applyFill="1"/>
    <xf numFmtId="0" fontId="17" fillId="0" borderId="0" xfId="680" applyFont="1"/>
    <xf numFmtId="0" fontId="6" fillId="2" borderId="0" xfId="680" applyFont="1" applyFill="1" applyBorder="1" applyAlignment="1">
      <alignment horizontal="center" vertical="center"/>
    </xf>
    <xf numFmtId="0" fontId="6" fillId="2" borderId="0" xfId="680" applyFont="1" applyFill="1"/>
    <xf numFmtId="0" fontId="7" fillId="2" borderId="0" xfId="680" applyFont="1" applyFill="1" applyBorder="1" applyAlignment="1">
      <alignment horizontal="center" vertical="top"/>
    </xf>
    <xf numFmtId="0" fontId="7" fillId="2" borderId="0" xfId="680" applyFont="1" applyFill="1" applyBorder="1" applyAlignment="1">
      <alignment horizontal="right" vertical="center" wrapText="1"/>
    </xf>
    <xf numFmtId="0" fontId="7" fillId="2" borderId="0" xfId="680" applyFont="1" applyFill="1"/>
    <xf numFmtId="0" fontId="13" fillId="2" borderId="8" xfId="1543" applyFont="1" applyFill="1" applyBorder="1" applyAlignment="1">
      <alignment horizontal="center" vertical="center"/>
    </xf>
    <xf numFmtId="0" fontId="13" fillId="2" borderId="17" xfId="98" applyFont="1" applyFill="1" applyBorder="1" applyAlignment="1">
      <alignment horizontal="center" vertical="center" wrapText="1"/>
    </xf>
    <xf numFmtId="49" fontId="13" fillId="2" borderId="17" xfId="98" applyNumberFormat="1" applyFont="1" applyFill="1" applyBorder="1" applyAlignment="1">
      <alignment horizontal="center" vertical="center" wrapText="1"/>
    </xf>
    <xf numFmtId="49" fontId="13" fillId="2" borderId="10" xfId="98" applyNumberFormat="1" applyFont="1" applyFill="1" applyBorder="1" applyAlignment="1">
      <alignment horizontal="center" vertical="center" wrapText="1"/>
    </xf>
    <xf numFmtId="187" fontId="7" fillId="2" borderId="5" xfId="1" applyNumberFormat="1" applyFont="1" applyFill="1" applyBorder="1" applyAlignment="1">
      <alignment horizontal="right" vertical="center"/>
    </xf>
    <xf numFmtId="41" fontId="13" fillId="2" borderId="5" xfId="1" applyNumberFormat="1" applyFont="1" applyFill="1" applyBorder="1" applyAlignment="1">
      <alignment horizontal="center" vertical="center"/>
    </xf>
    <xf numFmtId="43" fontId="13" fillId="2" borderId="5" xfId="1" applyFont="1" applyFill="1" applyBorder="1" applyAlignment="1">
      <alignment horizontal="center" vertical="center" wrapText="1"/>
    </xf>
    <xf numFmtId="43" fontId="13" fillId="2" borderId="12" xfId="1" applyFont="1" applyFill="1" applyBorder="1" applyAlignment="1">
      <alignment horizontal="center" vertical="center" wrapText="1"/>
    </xf>
    <xf numFmtId="0" fontId="13" fillId="2" borderId="13" xfId="1259" applyFont="1" applyFill="1" applyBorder="1" applyAlignment="1">
      <alignment horizontal="center" vertical="center"/>
    </xf>
    <xf numFmtId="187" fontId="13" fillId="2" borderId="18" xfId="1" applyNumberFormat="1" applyFont="1" applyFill="1" applyBorder="1" applyAlignment="1">
      <alignment horizontal="center" vertical="center" wrapText="1"/>
    </xf>
    <xf numFmtId="43" fontId="13" fillId="2" borderId="18" xfId="1" applyFont="1" applyFill="1" applyBorder="1" applyAlignment="1">
      <alignment horizontal="center" vertical="center" wrapText="1"/>
    </xf>
    <xf numFmtId="0" fontId="7" fillId="2" borderId="0" xfId="680" applyFont="1" applyFill="1" applyAlignment="1">
      <alignment horizontal="center" vertical="center"/>
    </xf>
    <xf numFmtId="0" fontId="7" fillId="2" borderId="0" xfId="1543" applyFont="1" applyFill="1" applyBorder="1" applyAlignment="1">
      <alignment vertical="center" wrapText="1"/>
    </xf>
    <xf numFmtId="187" fontId="7" fillId="2" borderId="0" xfId="680" applyNumberFormat="1" applyFont="1" applyFill="1"/>
    <xf numFmtId="0" fontId="13" fillId="0" borderId="11" xfId="1228" applyFont="1" applyFill="1" applyBorder="1" applyAlignment="1">
      <alignment horizontal="center" vertical="center"/>
    </xf>
    <xf numFmtId="0" fontId="13" fillId="0" borderId="5" xfId="98" applyFont="1" applyFill="1" applyBorder="1" applyAlignment="1">
      <alignment horizontal="center" vertical="center" wrapText="1"/>
    </xf>
    <xf numFmtId="0" fontId="13" fillId="0" borderId="12" xfId="98" applyFont="1" applyFill="1" applyBorder="1" applyAlignment="1">
      <alignment horizontal="center" vertical="center" wrapText="1"/>
    </xf>
    <xf numFmtId="0" fontId="7" fillId="0" borderId="5" xfId="0" applyFont="1" applyFill="1" applyBorder="1"/>
    <xf numFmtId="0" fontId="7" fillId="0" borderId="12" xfId="0" applyFont="1" applyFill="1" applyBorder="1"/>
    <xf numFmtId="0" fontId="7" fillId="0" borderId="5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6" fillId="0" borderId="0" xfId="1543" applyFont="1" applyFill="1" applyAlignment="1">
      <alignment horizontal="center" vertical="center"/>
    </xf>
    <xf numFmtId="0" fontId="6" fillId="0" borderId="0" xfId="1543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7" xfId="98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7" fillId="0" borderId="11" xfId="615" applyFont="1" applyFill="1" applyBorder="1" applyAlignment="1" applyProtection="1">
      <alignment vertical="center"/>
      <protection locked="0"/>
    </xf>
    <xf numFmtId="0" fontId="7" fillId="0" borderId="5" xfId="0" applyFont="1" applyFill="1" applyBorder="1" applyAlignment="1">
      <alignment horizontal="center" vertical="center"/>
    </xf>
    <xf numFmtId="41" fontId="7" fillId="0" borderId="5" xfId="1" applyNumberFormat="1" applyFont="1" applyFill="1" applyBorder="1" applyAlignment="1" applyProtection="1">
      <alignment horizontal="right" vertical="center"/>
    </xf>
    <xf numFmtId="43" fontId="7" fillId="0" borderId="12" xfId="1" applyNumberFormat="1" applyFont="1" applyFill="1" applyBorder="1" applyAlignment="1">
      <alignment horizontal="right" vertical="center"/>
    </xf>
    <xf numFmtId="187" fontId="7" fillId="0" borderId="2" xfId="1" applyNumberFormat="1" applyFont="1" applyFill="1" applyBorder="1" applyAlignment="1">
      <alignment horizontal="center" vertical="center"/>
    </xf>
    <xf numFmtId="41" fontId="7" fillId="0" borderId="0" xfId="0" applyNumberFormat="1" applyFont="1" applyFill="1" applyAlignment="1">
      <alignment vertical="center"/>
    </xf>
    <xf numFmtId="41" fontId="7" fillId="0" borderId="5" xfId="1" applyNumberFormat="1" applyFont="1" applyFill="1" applyBorder="1" applyAlignment="1">
      <alignment horizontal="right" vertical="center"/>
    </xf>
    <xf numFmtId="0" fontId="7" fillId="0" borderId="11" xfId="1677" applyFont="1" applyFill="1" applyBorder="1" applyAlignment="1">
      <alignment horizontal="left" vertical="center"/>
    </xf>
    <xf numFmtId="0" fontId="7" fillId="0" borderId="5" xfId="615" applyFont="1" applyFill="1" applyBorder="1" applyAlignment="1" applyProtection="1">
      <alignment horizontal="center" vertical="center"/>
      <protection locked="0"/>
    </xf>
    <xf numFmtId="43" fontId="7" fillId="0" borderId="5" xfId="1" applyNumberFormat="1" applyFont="1" applyFill="1" applyBorder="1" applyAlignment="1" applyProtection="1">
      <alignment horizontal="right" vertical="center"/>
    </xf>
    <xf numFmtId="187" fontId="7" fillId="0" borderId="31" xfId="1" applyNumberFormat="1" applyFont="1" applyFill="1" applyBorder="1" applyAlignment="1">
      <alignment horizontal="center" vertical="center"/>
    </xf>
    <xf numFmtId="0" fontId="13" fillId="0" borderId="11" xfId="1413" applyFont="1" applyFill="1" applyBorder="1" applyAlignment="1">
      <alignment horizontal="center" vertical="center" wrapText="1"/>
    </xf>
    <xf numFmtId="0" fontId="13" fillId="0" borderId="5" xfId="1413" applyFont="1" applyFill="1" applyBorder="1" applyAlignment="1">
      <alignment horizontal="center" vertical="center" wrapText="1"/>
    </xf>
    <xf numFmtId="41" fontId="13" fillId="0" borderId="5" xfId="1" applyNumberFormat="1" applyFont="1" applyFill="1" applyBorder="1" applyAlignment="1">
      <alignment horizontal="right" vertical="center"/>
    </xf>
    <xf numFmtId="43" fontId="13" fillId="0" borderId="12" xfId="1" applyNumberFormat="1" applyFont="1" applyFill="1" applyBorder="1" applyAlignment="1">
      <alignment horizontal="right" vertical="center"/>
    </xf>
    <xf numFmtId="0" fontId="7" fillId="0" borderId="11" xfId="1413" applyFont="1" applyFill="1" applyBorder="1" applyAlignment="1">
      <alignment vertical="center" wrapText="1"/>
    </xf>
    <xf numFmtId="0" fontId="7" fillId="0" borderId="5" xfId="1413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41" fontId="13" fillId="0" borderId="18" xfId="1" applyNumberFormat="1" applyFont="1" applyFill="1" applyBorder="1" applyAlignment="1">
      <alignment horizontal="right" vertical="center"/>
    </xf>
    <xf numFmtId="43" fontId="13" fillId="0" borderId="15" xfId="1" applyNumberFormat="1" applyFont="1" applyFill="1" applyBorder="1" applyAlignment="1">
      <alignment horizontal="right" vertical="center"/>
    </xf>
    <xf numFmtId="187" fontId="7" fillId="0" borderId="14" xfId="1" applyNumberFormat="1" applyFont="1" applyFill="1" applyBorder="1" applyAlignment="1">
      <alignment horizontal="center" vertical="center"/>
    </xf>
    <xf numFmtId="0" fontId="7" fillId="0" borderId="0" xfId="1989" applyFont="1" applyFill="1" applyBorder="1" applyAlignment="1">
      <alignment wrapText="1"/>
    </xf>
    <xf numFmtId="0" fontId="7" fillId="0" borderId="0" xfId="1989" applyFont="1" applyFill="1" applyBorder="1" applyAlignment="1">
      <alignment horizontal="center" wrapText="1"/>
    </xf>
    <xf numFmtId="183" fontId="7" fillId="0" borderId="0" xfId="0" applyNumberFormat="1" applyFont="1" applyFill="1" applyAlignment="1">
      <alignment vertical="center"/>
    </xf>
    <xf numFmtId="0" fontId="6" fillId="0" borderId="0" xfId="1543" applyFont="1" applyFill="1"/>
    <xf numFmtId="0" fontId="7" fillId="0" borderId="0" xfId="1543" applyFont="1" applyFill="1"/>
    <xf numFmtId="0" fontId="17" fillId="0" borderId="0" xfId="1543" applyFont="1" applyFill="1"/>
    <xf numFmtId="41" fontId="17" fillId="0" borderId="0" xfId="1543" applyNumberFormat="1" applyFont="1" applyFill="1"/>
    <xf numFmtId="0" fontId="6" fillId="0" borderId="0" xfId="1543" applyFont="1" applyFill="1" applyAlignment="1">
      <alignment horizontal="center"/>
    </xf>
    <xf numFmtId="41" fontId="7" fillId="0" borderId="0" xfId="1543" applyNumberFormat="1" applyFont="1" applyFill="1"/>
    <xf numFmtId="0" fontId="13" fillId="0" borderId="8" xfId="1543" applyFont="1" applyFill="1" applyBorder="1" applyAlignment="1">
      <alignment horizontal="center" vertical="center"/>
    </xf>
    <xf numFmtId="41" fontId="13" fillId="0" borderId="17" xfId="98" applyNumberFormat="1" applyFont="1" applyFill="1" applyBorder="1" applyAlignment="1">
      <alignment horizontal="center" vertical="center" wrapText="1"/>
    </xf>
    <xf numFmtId="49" fontId="13" fillId="0" borderId="10" xfId="98" applyNumberFormat="1" applyFont="1" applyFill="1" applyBorder="1" applyAlignment="1">
      <alignment horizontal="center" vertical="center" wrapText="1"/>
    </xf>
    <xf numFmtId="0" fontId="7" fillId="0" borderId="0" xfId="1543" applyFont="1" applyFill="1" applyAlignment="1">
      <alignment wrapText="1"/>
    </xf>
    <xf numFmtId="0" fontId="13" fillId="0" borderId="11" xfId="1543" applyFont="1" applyFill="1" applyBorder="1" applyAlignment="1">
      <alignment vertical="center"/>
    </xf>
    <xf numFmtId="43" fontId="7" fillId="0" borderId="5" xfId="1" applyNumberFormat="1" applyFont="1" applyFill="1" applyBorder="1" applyAlignment="1">
      <alignment horizontal="center" vertical="center"/>
    </xf>
    <xf numFmtId="43" fontId="7" fillId="0" borderId="12" xfId="1" applyNumberFormat="1" applyFont="1" applyFill="1" applyBorder="1" applyAlignment="1">
      <alignment horizontal="center" vertical="center"/>
    </xf>
    <xf numFmtId="41" fontId="7" fillId="0" borderId="2" xfId="1543" applyNumberFormat="1" applyFont="1" applyFill="1" applyBorder="1" applyAlignment="1">
      <alignment vertical="center"/>
    </xf>
    <xf numFmtId="41" fontId="7" fillId="0" borderId="2" xfId="0" applyNumberFormat="1" applyFont="1" applyFill="1" applyBorder="1" applyAlignment="1" applyProtection="1">
      <alignment horizontal="center" vertical="center"/>
    </xf>
    <xf numFmtId="0" fontId="13" fillId="0" borderId="11" xfId="1543" applyFont="1" applyFill="1" applyBorder="1" applyAlignment="1">
      <alignment horizontal="center" vertical="center"/>
    </xf>
    <xf numFmtId="41" fontId="13" fillId="0" borderId="5" xfId="1" applyNumberFormat="1" applyFont="1" applyFill="1" applyBorder="1" applyAlignment="1">
      <alignment horizontal="center" vertical="center"/>
    </xf>
    <xf numFmtId="43" fontId="13" fillId="0" borderId="5" xfId="1" applyNumberFormat="1" applyFont="1" applyFill="1" applyBorder="1" applyAlignment="1">
      <alignment horizontal="center" vertical="center"/>
    </xf>
    <xf numFmtId="43" fontId="13" fillId="0" borderId="12" xfId="1" applyNumberFormat="1" applyFont="1" applyFill="1" applyBorder="1" applyAlignment="1">
      <alignment horizontal="center" vertical="center"/>
    </xf>
    <xf numFmtId="41" fontId="7" fillId="0" borderId="2" xfId="1" applyNumberFormat="1" applyFont="1" applyFill="1" applyBorder="1" applyAlignment="1">
      <alignment horizontal="center" vertical="center"/>
    </xf>
    <xf numFmtId="0" fontId="7" fillId="0" borderId="25" xfId="1543" applyFont="1" applyFill="1" applyBorder="1" applyAlignment="1">
      <alignment vertical="center"/>
    </xf>
    <xf numFmtId="41" fontId="7" fillId="0" borderId="3" xfId="1" applyNumberFormat="1" applyFont="1" applyFill="1" applyBorder="1" applyAlignment="1">
      <alignment horizontal="center" vertical="center"/>
    </xf>
    <xf numFmtId="41" fontId="7" fillId="0" borderId="5" xfId="490" applyNumberFormat="1" applyFont="1" applyFill="1" applyBorder="1" applyAlignment="1" applyProtection="1">
      <alignment horizontal="right" vertical="center"/>
      <protection locked="0"/>
    </xf>
    <xf numFmtId="43" fontId="7" fillId="0" borderId="3" xfId="1" applyNumberFormat="1" applyFont="1" applyFill="1" applyBorder="1" applyAlignment="1">
      <alignment horizontal="center" vertical="center"/>
    </xf>
    <xf numFmtId="41" fontId="18" fillId="0" borderId="5" xfId="1048" applyNumberFormat="1" applyFont="1" applyFill="1" applyBorder="1" applyAlignment="1" applyProtection="1">
      <alignment horizontal="right" vertical="center"/>
      <protection locked="0"/>
    </xf>
    <xf numFmtId="41" fontId="7" fillId="0" borderId="3" xfId="490" applyNumberFormat="1" applyFont="1" applyFill="1" applyBorder="1" applyAlignment="1" applyProtection="1">
      <alignment horizontal="right" vertical="center"/>
      <protection locked="0"/>
    </xf>
    <xf numFmtId="0" fontId="13" fillId="0" borderId="13" xfId="1543" applyFont="1" applyFill="1" applyBorder="1" applyAlignment="1">
      <alignment horizontal="center" vertical="center"/>
    </xf>
    <xf numFmtId="41" fontId="13" fillId="0" borderId="18" xfId="1" applyNumberFormat="1" applyFont="1" applyFill="1" applyBorder="1" applyAlignment="1">
      <alignment horizontal="center" vertical="center"/>
    </xf>
    <xf numFmtId="43" fontId="13" fillId="0" borderId="18" xfId="1" applyNumberFormat="1" applyFont="1" applyFill="1" applyBorder="1" applyAlignment="1">
      <alignment horizontal="center" vertical="center"/>
    </xf>
    <xf numFmtId="43" fontId="13" fillId="0" borderId="15" xfId="1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 quotePrefix="1">
      <alignment horizontal="left" vertical="center"/>
    </xf>
  </cellXfs>
  <cellStyles count="224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표준_0N-HANDLING " xfId="49"/>
    <cellStyle name="통화_BOILER-CO1" xfId="50"/>
    <cellStyle name="注释 4" xfId="51"/>
    <cellStyle name="注释 3 3" xfId="52"/>
    <cellStyle name="样式 1 2" xfId="53"/>
    <cellStyle name="未定义" xfId="54"/>
    <cellStyle name="输入 5" xfId="55"/>
    <cellStyle name="输入 4 2" xfId="56"/>
    <cellStyle name="输出 3" xfId="57"/>
    <cellStyle name="输出 2 3" xfId="58"/>
    <cellStyle name="强调文字颜色 6 2 3" xfId="59"/>
    <cellStyle name="强调文字颜色 5 3_2017年人大参阅资料（代表大会-定）1.14" xfId="60"/>
    <cellStyle name="强调文字颜色 4 3 2" xfId="61"/>
    <cellStyle name="强调文字颜色 3 3_2017年人大参阅资料（代表大会-定）1.14" xfId="62"/>
    <cellStyle name="千位分季_新建 Microsoft Excel 工作表" xfId="63"/>
    <cellStyle name="千位分隔 8" xfId="64"/>
    <cellStyle name="千位分隔 7" xfId="65"/>
    <cellStyle name="千位分隔 6 2" xfId="66"/>
    <cellStyle name="千位分隔 5 3" xfId="67"/>
    <cellStyle name="千位分隔 3 5" xfId="68"/>
    <cellStyle name="千位分隔 2 6 3" xfId="69"/>
    <cellStyle name="千位分隔 2 6" xfId="70"/>
    <cellStyle name="千位分隔 2 5 2 3" xfId="71"/>
    <cellStyle name="千位分隔 2 5 2 2" xfId="72"/>
    <cellStyle name="千位分隔 2 5 2" xfId="73"/>
    <cellStyle name="千位分隔 2 5" xfId="74"/>
    <cellStyle name="千位分隔 2 4 3" xfId="75"/>
    <cellStyle name="千位分隔 2 3 3" xfId="76"/>
    <cellStyle name="数字 2" xfId="77"/>
    <cellStyle name="千位分隔 2 3 2" xfId="78"/>
    <cellStyle name="千位分隔 2 2 3 2" xfId="79"/>
    <cellStyle name="千分位[0]_ 白土" xfId="80"/>
    <cellStyle name="烹拳_ +Foil &amp; -FOIL &amp; PAPER" xfId="81"/>
    <cellStyle name="警告文本 3_2017年人大参阅资料（代表大会-定）1.14" xfId="82"/>
    <cellStyle name="警告文本 3 2" xfId="83"/>
    <cellStyle name="检查单元格 3_2017年人大参阅资料（代表大会-定）1.14" xfId="84"/>
    <cellStyle name="检查单元格 2 2" xfId="85"/>
    <cellStyle name="计算 3" xfId="86"/>
    <cellStyle name="检查单元格 2" xfId="87"/>
    <cellStyle name="好_长沙_执行14预算15年人代会报表（主席团100份1.16定稿）" xfId="88"/>
    <cellStyle name="好_长沙" xfId="89"/>
    <cellStyle name="好_湘潭 3" xfId="90"/>
    <cellStyle name="好_武陵 2" xfId="91"/>
    <cellStyle name="好_市本级 3" xfId="92"/>
    <cellStyle name="好_市本级" xfId="93"/>
    <cellStyle name="好_大通湖2013年调整预算表" xfId="94"/>
    <cellStyle name="好_2015年市本级全口径预算草案 - 副本 3" xfId="95"/>
    <cellStyle name="好_2015年市本级全口径预算草案 - 副本 2" xfId="96"/>
    <cellStyle name="好_2015年上半年执行执行表格(8.27常委会)" xfId="97"/>
    <cellStyle name="常规_预算执行2000预算2001" xfId="98"/>
    <cellStyle name="链接单元格 4 2" xfId="99"/>
    <cellStyle name="常规 9 2 3 3" xfId="100"/>
    <cellStyle name="警告文本 3 3" xfId="101"/>
    <cellStyle name="链接单元格 3 2" xfId="102"/>
    <cellStyle name="好_高新区2015年上半年执行执行表 " xfId="103"/>
    <cellStyle name="常规 8 4 5" xfId="104"/>
    <cellStyle name="常规 8 4 2 4" xfId="105"/>
    <cellStyle name="常规 8 3 5" xfId="106"/>
    <cellStyle name="常规 8 3 4" xfId="107"/>
    <cellStyle name="常规 8 3 3" xfId="108"/>
    <cellStyle name="常规 8 3 2 3" xfId="109"/>
    <cellStyle name="常规 8 3 2 2 2 2" xfId="110"/>
    <cellStyle name="常规 8 3 2 2 2" xfId="111"/>
    <cellStyle name="常规 8 2 7" xfId="112"/>
    <cellStyle name="常规 8 2 6" xfId="113"/>
    <cellStyle name="常规 8 2 5" xfId="114"/>
    <cellStyle name="常规 8 2 3 2 3" xfId="115"/>
    <cellStyle name="常规 8 2 3 2 2 2" xfId="116"/>
    <cellStyle name="常规 8 2 3 2 2" xfId="117"/>
    <cellStyle name="常规 8 2 2 4" xfId="118"/>
    <cellStyle name="常规 8 2 2 3 3" xfId="119"/>
    <cellStyle name="常规 8 2 2 3 2" xfId="120"/>
    <cellStyle name="常规 8 2 2 3" xfId="121"/>
    <cellStyle name="常规 8 2 2 2 2 2 2" xfId="122"/>
    <cellStyle name="常规 8 2 2 2 2 2" xfId="123"/>
    <cellStyle name="常规 7 9" xfId="124"/>
    <cellStyle name="常规 7 5 3 2" xfId="125"/>
    <cellStyle name="常规 7 3_执行14预算15年人代会报表（主席团100份1.16定稿）" xfId="126"/>
    <cellStyle name="常规 7 3 2" xfId="127"/>
    <cellStyle name="常规 7 2_执行14预算15年人代会报表（主席团100份1.16定稿）" xfId="128"/>
    <cellStyle name="常规 7 2 2" xfId="129"/>
    <cellStyle name="常规 6 3 2 3" xfId="130"/>
    <cellStyle name="常规 6 3 2 2" xfId="131"/>
    <cellStyle name="常规 6 2 5" xfId="132"/>
    <cellStyle name="常规 6 2 4" xfId="133"/>
    <cellStyle name="千位分隔 9" xfId="134"/>
    <cellStyle name="常规 6 2 3 2" xfId="135"/>
    <cellStyle name="好_岳塘区 2" xfId="136"/>
    <cellStyle name="常规 6 2 2 3" xfId="137"/>
    <cellStyle name="常规 6 2 2 2 2 2" xfId="138"/>
    <cellStyle name="常规 6 2 2 2" xfId="139"/>
    <cellStyle name="常规 6 2 2" xfId="140"/>
    <cellStyle name="常规 5 3" xfId="141"/>
    <cellStyle name="千位分隔 6 2 2" xfId="142"/>
    <cellStyle name="常规 5 2 4" xfId="143"/>
    <cellStyle name="常规 5 2 3 3" xfId="144"/>
    <cellStyle name="常规 5 2 3 2 2" xfId="145"/>
    <cellStyle name="千位分隔 6 2 3" xfId="146"/>
    <cellStyle name="常规 5 2 5" xfId="147"/>
    <cellStyle name="常规 5 2 3 2" xfId="148"/>
    <cellStyle name="常规 5 2 3" xfId="149"/>
    <cellStyle name="常规 5 2 2 3" xfId="150"/>
    <cellStyle name="常规 5 2 2 2 3" xfId="151"/>
    <cellStyle name="常规 5 2 2" xfId="152"/>
    <cellStyle name="千位分隔 2 5 2 2 2" xfId="153"/>
    <cellStyle name="常规 5 3 2 3" xfId="154"/>
    <cellStyle name="常规 4 3 7" xfId="155"/>
    <cellStyle name="常规 4 3 6 2 2" xfId="156"/>
    <cellStyle name="常规 4 3 6" xfId="157"/>
    <cellStyle name="常规 5 8" xfId="158"/>
    <cellStyle name="常规 4 3 5 3" xfId="159"/>
    <cellStyle name="常规 4 3 5 2 3" xfId="160"/>
    <cellStyle name="常规 4 3 5" xfId="161"/>
    <cellStyle name="常规 5 7" xfId="162"/>
    <cellStyle name="常规 4 3 4 2 2 2" xfId="163"/>
    <cellStyle name="常规 4 3 4 2 2" xfId="164"/>
    <cellStyle name="常规 4 3 4" xfId="165"/>
    <cellStyle name="常规 5 6" xfId="166"/>
    <cellStyle name="常规 4 3 3 4" xfId="167"/>
    <cellStyle name="常规 4 3 3 3" xfId="168"/>
    <cellStyle name="常规 5 5 3" xfId="169"/>
    <cellStyle name="常规 4 3 3 2 2 2" xfId="170"/>
    <cellStyle name="常规 4 3 3 2 2" xfId="171"/>
    <cellStyle name="常规 5 5 2 2" xfId="172"/>
    <cellStyle name="常规 4 3 3 2" xfId="173"/>
    <cellStyle name="常规 5 5 2" xfId="174"/>
    <cellStyle name="常规 4 3 3" xfId="175"/>
    <cellStyle name="常规 5 5" xfId="176"/>
    <cellStyle name="常规 4 3 2 3 3" xfId="177"/>
    <cellStyle name="常规 4 3 2 3 2 2" xfId="178"/>
    <cellStyle name="常规 4 3 2 3 2" xfId="179"/>
    <cellStyle name="常规 5 4 3" xfId="180"/>
    <cellStyle name="常规 4 3 2 2 3" xfId="181"/>
    <cellStyle name="常规 5 4 2 3" xfId="182"/>
    <cellStyle name="常规 4 3 2 2 2 2" xfId="183"/>
    <cellStyle name="常规 4 3 2 2 2" xfId="184"/>
    <cellStyle name="常规 5 4 2 2" xfId="185"/>
    <cellStyle name="常规 5 4" xfId="186"/>
    <cellStyle name="常规 4 2 8" xfId="187"/>
    <cellStyle name="常规 4 2 7" xfId="188"/>
    <cellStyle name="콤마_BOILER-CO1" xfId="189"/>
    <cellStyle name="常规 4 9" xfId="190"/>
    <cellStyle name="好_2015年市本级全口径预算草案 - 副本" xfId="191"/>
    <cellStyle name="常规 4 2 6 2 2" xfId="192"/>
    <cellStyle name="常规 4 2 6" xfId="193"/>
    <cellStyle name="常规 4 8" xfId="194"/>
    <cellStyle name="常规 4 2 5 3" xfId="195"/>
    <cellStyle name="常规 4 7 3" xfId="196"/>
    <cellStyle name="强调文字颜色 6 3 2" xfId="197"/>
    <cellStyle name="常规 4 2 5 2 2 2" xfId="198"/>
    <cellStyle name="常规 4 7 2 2" xfId="199"/>
    <cellStyle name="常规_市本级2012年预算(12.10)" xfId="200"/>
    <cellStyle name="常规 4 7" xfId="201"/>
    <cellStyle name="常规 4 6 4" xfId="202"/>
    <cellStyle name="常规 4 6 3" xfId="203"/>
    <cellStyle name="常规 4 2 4 2 3" xfId="204"/>
    <cellStyle name="强调文字颜色 6 2 4" xfId="205"/>
    <cellStyle name="常规 4 2 4 2 2" xfId="206"/>
    <cellStyle name="常规 4 6 2 2" xfId="207"/>
    <cellStyle name="千位分隔 2 3 2 3" xfId="208"/>
    <cellStyle name="常规 4 6" xfId="209"/>
    <cellStyle name="常规 4 2 3 5" xfId="210"/>
    <cellStyle name="常规 7 7" xfId="211"/>
    <cellStyle name="汇总 3 3" xfId="212"/>
    <cellStyle name="常规 4 2 3 3 2" xfId="213"/>
    <cellStyle name="常规 4 2 3 3" xfId="214"/>
    <cellStyle name="常规 7 4 2 2 2" xfId="215"/>
    <cellStyle name="强调文字颜色 5 2 4" xfId="216"/>
    <cellStyle name="汇总 2 3" xfId="217"/>
    <cellStyle name="常规 4 2 3 2 2" xfId="218"/>
    <cellStyle name="常规 7 4 2" xfId="219"/>
    <cellStyle name="常规 4 2 3 2" xfId="220"/>
    <cellStyle name="常规 4 5 2" xfId="221"/>
    <cellStyle name="常规 7 4" xfId="222"/>
    <cellStyle name="常规 6 8" xfId="223"/>
    <cellStyle name="常规 6 7" xfId="224"/>
    <cellStyle name="常规 4 2 2 4 2 2" xfId="225"/>
    <cellStyle name="常规 4 2 2 4 2" xfId="226"/>
    <cellStyle name="常规 4 4 4" xfId="227"/>
    <cellStyle name="常规 6 6" xfId="228"/>
    <cellStyle name="常规 4 2 2 3 3" xfId="229"/>
    <cellStyle name="常规 4 4 3 3" xfId="230"/>
    <cellStyle name="常规 4 3 5 2 2 2" xfId="231"/>
    <cellStyle name="常规 6 5 3" xfId="232"/>
    <cellStyle name="警告文本 3" xfId="233"/>
    <cellStyle name="常规 4 2 2 3 2 2" xfId="234"/>
    <cellStyle name="常规 4 4 3 2 2" xfId="235"/>
    <cellStyle name="常规 4 4 3 2" xfId="236"/>
    <cellStyle name="常规 6 5 2" xfId="237"/>
    <cellStyle name="计算 2" xfId="238"/>
    <cellStyle name="常规 4 2 2 2 4" xfId="239"/>
    <cellStyle name="常规 6 4 4" xfId="240"/>
    <cellStyle name="千位分隔 2 8" xfId="241"/>
    <cellStyle name="常规 4 2 2 2 2 3" xfId="242"/>
    <cellStyle name="强调文字颜色 4 2 4 2" xfId="243"/>
    <cellStyle name="千位分隔 2 7" xfId="244"/>
    <cellStyle name="常规 4 2 2 2 2 2" xfId="245"/>
    <cellStyle name="常规 4 4 2 2 2" xfId="246"/>
    <cellStyle name="常规 4 3" xfId="247"/>
    <cellStyle name="常规 6 4 2 2" xfId="248"/>
    <cellStyle name="常规 4 4 2 2 3" xfId="249"/>
    <cellStyle name="常规 6 4 2" xfId="250"/>
    <cellStyle name="常规 6 4 2 3" xfId="251"/>
    <cellStyle name="常规 4 4" xfId="252"/>
    <cellStyle name="常规 4 10" xfId="253"/>
    <cellStyle name="好_市本级 3 2" xfId="254"/>
    <cellStyle name="常规 3 9" xfId="255"/>
    <cellStyle name="常规 3 8" xfId="256"/>
    <cellStyle name="常规 3 7 4" xfId="257"/>
    <cellStyle name="常规 3 7 3" xfId="258"/>
    <cellStyle name="千位分隔 2 2 3 3" xfId="259"/>
    <cellStyle name="常规 3 7 2" xfId="260"/>
    <cellStyle name="常规 3 6 2 3" xfId="261"/>
    <cellStyle name="常规 3 6 2 2 2" xfId="262"/>
    <cellStyle name="常规 3 6 2 2" xfId="263"/>
    <cellStyle name="千位分隔 2 2 2 3" xfId="264"/>
    <cellStyle name="常规 3 6 2" xfId="265"/>
    <cellStyle name="常规 3 6" xfId="266"/>
    <cellStyle name="常规 3 4 4 2" xfId="267"/>
    <cellStyle name="常规 3 4 4" xfId="268"/>
    <cellStyle name="千位分隔[0] 4" xfId="269"/>
    <cellStyle name="常规 3 4 3 4" xfId="270"/>
    <cellStyle name="常规 3 4 3 3" xfId="271"/>
    <cellStyle name="常规 3 4 3 2" xfId="272"/>
    <cellStyle name="常规 3 4 2 4" xfId="273"/>
    <cellStyle name="常规 3 4 2 2 3" xfId="274"/>
    <cellStyle name="常规 8 3 3 3" xfId="275"/>
    <cellStyle name="检查单元格 2 4" xfId="276"/>
    <cellStyle name="常规 3 4 2 2" xfId="277"/>
    <cellStyle name="常规 3 3 6 2 2" xfId="278"/>
    <cellStyle name="常规 3 3 4 2 2 2" xfId="279"/>
    <cellStyle name="常规 3 3 3 4" xfId="280"/>
    <cellStyle name="常规 8 3" xfId="281"/>
    <cellStyle name="常规 3 3 3 2 3" xfId="282"/>
    <cellStyle name="常规 8 2 2" xfId="283"/>
    <cellStyle name="常规 3 3 3 2 2 2" xfId="284"/>
    <cellStyle name="常规 3 3 3" xfId="285"/>
    <cellStyle name="常规 3 3 2 5" xfId="286"/>
    <cellStyle name="常规 3 3 2 3 3" xfId="287"/>
    <cellStyle name="警告文本 4" xfId="288"/>
    <cellStyle name="常规 3 3 2 3 2" xfId="289"/>
    <cellStyle name="常规 3 3 2 2 3" xfId="290"/>
    <cellStyle name="常规 3 3 2 2 2 3" xfId="291"/>
    <cellStyle name="千位分隔 10" xfId="292"/>
    <cellStyle name="常规 3 2 9" xfId="293"/>
    <cellStyle name="样式 1" xfId="294"/>
    <cellStyle name="常规 3 2 4 5" xfId="295"/>
    <cellStyle name="常规 3 2 4 4" xfId="296"/>
    <cellStyle name="常规 3 2 4 2 3" xfId="297"/>
    <cellStyle name="常规 8 2 2 5" xfId="298"/>
    <cellStyle name="常规 3 2 4 2 2 2" xfId="299"/>
    <cellStyle name="好_岳阳楼区11年地方财政预算表 2" xfId="300"/>
    <cellStyle name="千位分隔 4 2 2 2" xfId="301"/>
    <cellStyle name="常规 3 2 4 2" xfId="302"/>
    <cellStyle name="常规 3 2 3 5 2 2" xfId="303"/>
    <cellStyle name="常规 3 2 3 4 2 3" xfId="304"/>
    <cellStyle name="常规 3 2 3 4 2 2 2" xfId="305"/>
    <cellStyle name="常规 3 2 3 5 2 3" xfId="306"/>
    <cellStyle name="常规 3 2 3 4 2" xfId="307"/>
    <cellStyle name="常规 3 2 3 3 3" xfId="308"/>
    <cellStyle name="常规 7 3 2 2" xfId="309"/>
    <cellStyle name="常规 4 2 2" xfId="310"/>
    <cellStyle name="常规 3 2 2 8" xfId="311"/>
    <cellStyle name="常规 3 3 3 2" xfId="312"/>
    <cellStyle name="常规 8" xfId="313"/>
    <cellStyle name="常规 7 4_执行14预算15年人代会报表（主席团100份1.16定稿）" xfId="314"/>
    <cellStyle name="常规 3 2 2 7 2" xfId="315"/>
    <cellStyle name="千位分隔 2 2 2 2" xfId="316"/>
    <cellStyle name="强调文字颜色 1 2 4 2" xfId="317"/>
    <cellStyle name="常规 3 2 2 5 2 2 2" xfId="318"/>
    <cellStyle name="好_附件2 益阳市市级国有资本经营预算表(4) 3" xfId="319"/>
    <cellStyle name="常规 3 3 5 2 2 2" xfId="320"/>
    <cellStyle name="常规 3 2 2 4 3 2" xfId="321"/>
    <cellStyle name="常规 3 2 2 4 2" xfId="322"/>
    <cellStyle name="好 4" xfId="323"/>
    <cellStyle name="常规 3 2 2 3 7" xfId="324"/>
    <cellStyle name="好 3" xfId="325"/>
    <cellStyle name="常规 3 2 3 5 2" xfId="326"/>
    <cellStyle name="常规 3 2 2 3 6 2 2" xfId="327"/>
    <cellStyle name="常规 3 2 2 3 6" xfId="328"/>
    <cellStyle name="常规 4 2 3 2 2 2 2" xfId="329"/>
    <cellStyle name="常规 3 3 5 2 3" xfId="330"/>
    <cellStyle name="常规 3 2 2 3 4 2" xfId="331"/>
    <cellStyle name="千位分隔 3 6" xfId="332"/>
    <cellStyle name="计算 3 3" xfId="333"/>
    <cellStyle name="常规 3 2 2 3 3 2" xfId="334"/>
    <cellStyle name="常规 3 2 2 3 3" xfId="335"/>
    <cellStyle name="常规 3 2 2 3 2 4" xfId="336"/>
    <cellStyle name="常规 4 2 3 3 2 2" xfId="337"/>
    <cellStyle name="常规 7 5 2 2" xfId="338"/>
    <cellStyle name="常规 3 2 2 3 2 2 3" xfId="339"/>
    <cellStyle name="常规 3 2 2 3 2 2 2 3" xfId="340"/>
    <cellStyle name="常规 3 2 2 3 2 2 2 2 2" xfId="341"/>
    <cellStyle name="常规 3 2 2 3 2 2 2 2" xfId="342"/>
    <cellStyle name="好_高新区2015年调整预算数据表格（修改）" xfId="343"/>
    <cellStyle name="汇总 4 2" xfId="344"/>
    <cellStyle name="常规 3 7" xfId="345"/>
    <cellStyle name="千位分隔 4 5" xfId="346"/>
    <cellStyle name="常规 3 2 2 2 5 2 2" xfId="347"/>
    <cellStyle name="常规 3 2 2 2 5" xfId="348"/>
    <cellStyle name="常规 3 2 2 2 4" xfId="349"/>
    <cellStyle name="常规 4 3 6 3" xfId="350"/>
    <cellStyle name="常规 6 5 5" xfId="351"/>
    <cellStyle name="常规 3 2 2 2 3" xfId="352"/>
    <cellStyle name="常规 4 5 2 2 2" xfId="353"/>
    <cellStyle name="常规 7 4 2 2" xfId="354"/>
    <cellStyle name="常规 3 2 4 3 3" xfId="355"/>
    <cellStyle name="常规 3 2 2 2 2 3 2 2" xfId="356"/>
    <cellStyle name="常规 3 2 4 3 2 2" xfId="357"/>
    <cellStyle name="好_长沙 2" xfId="358"/>
    <cellStyle name="分级显示行_1_13区汇总" xfId="359"/>
    <cellStyle name="常规 3 2 2 2 2 2 2 2 2" xfId="360"/>
    <cellStyle name="常规 4 2 6 3" xfId="361"/>
    <cellStyle name="常规 6 5 4" xfId="362"/>
    <cellStyle name="常规 3 2 2 2 2" xfId="363"/>
    <cellStyle name="常规 3 2 5 2 3" xfId="364"/>
    <cellStyle name="常规 3 2 11" xfId="365"/>
    <cellStyle name="强调文字颜色 2 3_2017年人大参阅资料（代表大会-定）1.14" xfId="366"/>
    <cellStyle name="常规 3 2 10" xfId="367"/>
    <cellStyle name="常规 3 11" xfId="368"/>
    <cellStyle name="常规 3 10 2" xfId="369"/>
    <cellStyle name="常规 3 10" xfId="370"/>
    <cellStyle name="常规 27" xfId="371"/>
    <cellStyle name="常规 32" xfId="372"/>
    <cellStyle name="常规 23 4" xfId="373"/>
    <cellStyle name="常规 23 3" xfId="374"/>
    <cellStyle name="常规 22 3" xfId="375"/>
    <cellStyle name="千位分隔[0] 3 2" xfId="376"/>
    <cellStyle name="常规 2 9 4" xfId="377"/>
    <cellStyle name="常规 2 9 3" xfId="378"/>
    <cellStyle name="常规 2 9 2 3" xfId="379"/>
    <cellStyle name="千位分隔 2 5 3" xfId="380"/>
    <cellStyle name="常规 2 9 2 2 2" xfId="381"/>
    <cellStyle name="常规 3 2 2 2 6" xfId="382"/>
    <cellStyle name="常规 2 9 2 2" xfId="383"/>
    <cellStyle name="常规 2 8 4" xfId="384"/>
    <cellStyle name="常规 3 4 3 2 2" xfId="385"/>
    <cellStyle name="常规 7 4 5" xfId="386"/>
    <cellStyle name="常规 2 7 5" xfId="387"/>
    <cellStyle name="常规 8 2 2 2 3" xfId="388"/>
    <cellStyle name="常规 4 2_执行14预算15年人代会报表（主席团100份1.16定稿）" xfId="389"/>
    <cellStyle name="常规 4 2 2 2 3 2 2" xfId="390"/>
    <cellStyle name="千位分隔 3 7 2" xfId="391"/>
    <cellStyle name="常规 2 7 4" xfId="392"/>
    <cellStyle name="常规 2 7 2 2 3" xfId="393"/>
    <cellStyle name="常规 2 7 2 2 2 2" xfId="394"/>
    <cellStyle name="常规 2 7" xfId="395"/>
    <cellStyle name="常规 3 3 3 2 2" xfId="396"/>
    <cellStyle name="常规 8 2" xfId="397"/>
    <cellStyle name="常规 7 2" xfId="398"/>
    <cellStyle name="常规 2 6 5 3" xfId="399"/>
    <cellStyle name="常规 6 2" xfId="400"/>
    <cellStyle name="常规 3 3 4 3" xfId="401"/>
    <cellStyle name="输入 3" xfId="402"/>
    <cellStyle name="常规 2 9" xfId="403"/>
    <cellStyle name="常规 2 6 5 2 2" xfId="404"/>
    <cellStyle name="常规 2 6 5 2" xfId="405"/>
    <cellStyle name="常规 5 2" xfId="406"/>
    <cellStyle name="千位分隔 3 6 2 2" xfId="407"/>
    <cellStyle name="常规 2 6 4 2" xfId="408"/>
    <cellStyle name="常规 5 3 2 2 2" xfId="409"/>
    <cellStyle name="检查单元格 4 2" xfId="410"/>
    <cellStyle name="常规 2 6 3 3" xfId="411"/>
    <cellStyle name="常规 4 2" xfId="412"/>
    <cellStyle name="常规 3 5" xfId="413"/>
    <cellStyle name="常规 2 6 3 2" xfId="414"/>
    <cellStyle name="常规 2 6" xfId="415"/>
    <cellStyle name="常规 2 5 7 3" xfId="416"/>
    <cellStyle name="常规 2 5 7 2 2" xfId="417"/>
    <cellStyle name="常规 2 5 7 2" xfId="418"/>
    <cellStyle name="常规 2 5 7" xfId="419"/>
    <cellStyle name="千位分隔 2 2 4" xfId="420"/>
    <cellStyle name="常规 2 5 6 2" xfId="421"/>
    <cellStyle name="常规 2 5 5 3" xfId="422"/>
    <cellStyle name="千位分隔 3 5 2 3" xfId="423"/>
    <cellStyle name="常规 2 5 4 3" xfId="424"/>
    <cellStyle name="常规 2 5 4 2 3" xfId="425"/>
    <cellStyle name="常规 2 5 4 2 2 2" xfId="426"/>
    <cellStyle name="千位分隔 3 5 2 2 2" xfId="427"/>
    <cellStyle name="常规 2 5 4 2 2" xfId="428"/>
    <cellStyle name="常规 2 5 3 3" xfId="429"/>
    <cellStyle name="千位分隔 6 2 2 2" xfId="430"/>
    <cellStyle name="普通_ 白土" xfId="431"/>
    <cellStyle name="常规 2 5 3 2 2 3" xfId="432"/>
    <cellStyle name="常规 2 5 3 2 2 2 2" xfId="433"/>
    <cellStyle name="常规 2 5 3 2 2 2" xfId="434"/>
    <cellStyle name="千位分隔 6 3" xfId="435"/>
    <cellStyle name="常规 2 5 3 2 2" xfId="436"/>
    <cellStyle name="常规 2 5 3 2" xfId="437"/>
    <cellStyle name="常规 2 5 2 6 2 2" xfId="438"/>
    <cellStyle name="常规 2 5 2 5 3" xfId="439"/>
    <cellStyle name="常规 2 5 2 5 2 2 2" xfId="440"/>
    <cellStyle name="好_岳阳楼区11年地方财政预算表 3 2" xfId="441"/>
    <cellStyle name="常规 3 2 4 3 2" xfId="442"/>
    <cellStyle name="常规 8 6 4" xfId="443"/>
    <cellStyle name="常规 2 5 2 5 2 2" xfId="444"/>
    <cellStyle name="常规 4 4 4 2" xfId="445"/>
    <cellStyle name="常规 2 5 2 4 2 3" xfId="446"/>
    <cellStyle name="常规 2 5 2 4 2 2 2" xfId="447"/>
    <cellStyle name="常规 8 2 4 2 2 2" xfId="448"/>
    <cellStyle name="常规 2 5 2 4 2 2" xfId="449"/>
    <cellStyle name="常规 4 3 4 2" xfId="450"/>
    <cellStyle name="常规 2 5 2 3 2 3" xfId="451"/>
    <cellStyle name="常规 2 5 2 3 2 2" xfId="452"/>
    <cellStyle name="常规 2 5 2 2 2 2 3" xfId="453"/>
    <cellStyle name="常规 2 5 2 2 2 2 2 2" xfId="454"/>
    <cellStyle name="常规 2 5 2 2 2 2 2" xfId="455"/>
    <cellStyle name="常规 4 3 4 4" xfId="456"/>
    <cellStyle name="常规 2 5 2 2 2 2" xfId="457"/>
    <cellStyle name="常规 2 4 7" xfId="458"/>
    <cellStyle name="常规 2 4 6 2 3" xfId="459"/>
    <cellStyle name="常规 2 4 6 2 2 2" xfId="460"/>
    <cellStyle name="常规 2 4 6 2 2" xfId="461"/>
    <cellStyle name="常规 4 2 2 3 2 2 2" xfId="462"/>
    <cellStyle name="常规 2 4 5 2 3" xfId="463"/>
    <cellStyle name="常规 2 4 3 4" xfId="464"/>
    <cellStyle name="常规 2 4 3 3 3" xfId="465"/>
    <cellStyle name="常规 2 4 3 2 2 3" xfId="466"/>
    <cellStyle name="常规 2 4 3 2 2 2 2" xfId="467"/>
    <cellStyle name="常规 2 4 2 7" xfId="468"/>
    <cellStyle name="常规 2 4 2 6 3" xfId="469"/>
    <cellStyle name="常规 2 4 2 4 3" xfId="470"/>
    <cellStyle name="常规 7 5 2" xfId="471"/>
    <cellStyle name="常规 2 4 2 4 2 2 2" xfId="472"/>
    <cellStyle name="常规 2 4 2 4 2" xfId="473"/>
    <cellStyle name="千位分隔 2 2 3 2 3" xfId="474"/>
    <cellStyle name="常规 2 4 2 4" xfId="475"/>
    <cellStyle name="常规 2 4 2 3 3" xfId="476"/>
    <cellStyle name="常规 2 4 2 3 2 2 2" xfId="477"/>
    <cellStyle name="千位分隔 2 2 3 2 2 2" xfId="478"/>
    <cellStyle name="常规 2 4 2 3 2" xfId="479"/>
    <cellStyle name="常规 2 4 2 2 2 2 3" xfId="480"/>
    <cellStyle name="常规 2 4 2 2 2 2 2 2" xfId="481"/>
    <cellStyle name="常规 2 3 5 3" xfId="482"/>
    <cellStyle name="千位分隔 3 3 3" xfId="483"/>
    <cellStyle name="常规 2 3 5" xfId="484"/>
    <cellStyle name="常规 2 3 4 2 3" xfId="485"/>
    <cellStyle name="千位分隔 3 3 2 2" xfId="486"/>
    <cellStyle name="常规 2 3 4 2" xfId="487"/>
    <cellStyle name="千位分隔 3 3 2" xfId="488"/>
    <cellStyle name="常规 2 3 4" xfId="489"/>
    <cellStyle name="千位分隔 12" xfId="490"/>
    <cellStyle name="常规 2 3 3 3 3" xfId="491"/>
    <cellStyle name="千位分隔 11" xfId="492"/>
    <cellStyle name="常规 2 3 3 3 2" xfId="493"/>
    <cellStyle name="常规 2 3 3 3" xfId="494"/>
    <cellStyle name="常规 2 3 3 2 3" xfId="495"/>
    <cellStyle name="好_武陵" xfId="496"/>
    <cellStyle name="常规 4 3 8" xfId="497"/>
    <cellStyle name="常规 2 3 3 2" xfId="498"/>
    <cellStyle name="常规 2 3 3" xfId="499"/>
    <cellStyle name="常规 2 3 2 6 3" xfId="500"/>
    <cellStyle name="常规 2 3 2 6 2 2" xfId="501"/>
    <cellStyle name="常规 2 3 2 6 2" xfId="502"/>
    <cellStyle name="常规 2 3 2 5 2 3" xfId="503"/>
    <cellStyle name="常规 2 3 2 5 2 2" xfId="504"/>
    <cellStyle name="常规 2 3 2 4 2 2" xfId="505"/>
    <cellStyle name="常规 2 3 2 3 3" xfId="506"/>
    <cellStyle name="千位分隔 2 2 2 2 2 2" xfId="507"/>
    <cellStyle name="常规 2 3 2 3 2" xfId="508"/>
    <cellStyle name="千位分隔 2 2 2 2 2" xfId="509"/>
    <cellStyle name="常规 29" xfId="510"/>
    <cellStyle name="常规 34" xfId="511"/>
    <cellStyle name="常规 2 3 2 3" xfId="512"/>
    <cellStyle name="常规 2 3 2 2 3 2 2" xfId="513"/>
    <cellStyle name="好_大通湖2013年调整预算表(定稿）" xfId="514"/>
    <cellStyle name="常规 2 4 2 5 3" xfId="515"/>
    <cellStyle name="注释 2 2" xfId="516"/>
    <cellStyle name="常规 2 3 2 2 3 2" xfId="517"/>
    <cellStyle name="常规 2 3 2 2 2 2" xfId="518"/>
    <cellStyle name="常规 2 3 2 2 2" xfId="519"/>
    <cellStyle name="常规 28" xfId="520"/>
    <cellStyle name="常规 33" xfId="521"/>
    <cellStyle name="常规 2 3 2 2" xfId="522"/>
    <cellStyle name="千位分隔 6" xfId="523"/>
    <cellStyle name="千位_1" xfId="524"/>
    <cellStyle name="常规 2 2 6 2 3" xfId="525"/>
    <cellStyle name="常规 2 3 2 2 2 3" xfId="526"/>
    <cellStyle name="常规 7 8" xfId="527"/>
    <cellStyle name="常规 3 2 2 4 3 2 2" xfId="528"/>
    <cellStyle name="常规 2 2 4_2017年人大参阅资料（代表大会-定）1.14" xfId="529"/>
    <cellStyle name="常规 2 6 4 3" xfId="530"/>
    <cellStyle name="常规 3 5 2 2 2" xfId="531"/>
    <cellStyle name="常规 2 2 4 3 3" xfId="532"/>
    <cellStyle name="常规 2 2 4 3 2" xfId="533"/>
    <cellStyle name="常规 2 2 4 2 2 3" xfId="534"/>
    <cellStyle name="常规 6 3 3" xfId="535"/>
    <cellStyle name="常规 2 2 4 2 2 2 2" xfId="536"/>
    <cellStyle name="千位分隔 3 2 2 2 2 2" xfId="537"/>
    <cellStyle name="常规 2 2 4 2 2 2" xfId="538"/>
    <cellStyle name="常规 2 2 3 5 2 3" xfId="539"/>
    <cellStyle name="千位分隔 4 2 2" xfId="540"/>
    <cellStyle name="好_岳阳楼区11年地方财政预算表" xfId="541"/>
    <cellStyle name="常规 3 2 4" xfId="542"/>
    <cellStyle name="常规 2 2 3 5 2 2 2" xfId="543"/>
    <cellStyle name="常规 3 2 3 2" xfId="544"/>
    <cellStyle name="常规 2 2 3 5 2 2" xfId="545"/>
    <cellStyle name="常规 2 2 3 4 3" xfId="546"/>
    <cellStyle name="常规 2 2 3 3 3" xfId="547"/>
    <cellStyle name="常规 2 2 3 3 2" xfId="548"/>
    <cellStyle name="常规 2 2 3 3" xfId="549"/>
    <cellStyle name="千位分隔 2 2 7" xfId="550"/>
    <cellStyle name="常规 2 2 3 2 3 2 2" xfId="551"/>
    <cellStyle name="常规 2 7 2 3" xfId="552"/>
    <cellStyle name="千位分隔 2 2 6 2 2" xfId="553"/>
    <cellStyle name="常规 2 2 3 2 3 2" xfId="554"/>
    <cellStyle name="常规 2 2 3 2 3" xfId="555"/>
    <cellStyle name="千位分隔[0] 2 2" xfId="556"/>
    <cellStyle name="常规 2 2 3 6 2 2" xfId="557"/>
    <cellStyle name="常规 3 2 2 9" xfId="558"/>
    <cellStyle name="常规 4 2 3" xfId="559"/>
    <cellStyle name="常规 4 5" xfId="560"/>
    <cellStyle name="常规 9 2 3 2 2" xfId="561"/>
    <cellStyle name="常规 2 5 6 3" xfId="562"/>
    <cellStyle name="千位分隔 2 2 5" xfId="563"/>
    <cellStyle name="常规 2 2 3 4 2 2 2" xfId="564"/>
    <cellStyle name="常规 4 2 5 2 2" xfId="565"/>
    <cellStyle name="强调文字颜色 6 3" xfId="566"/>
    <cellStyle name="好_德山" xfId="567"/>
    <cellStyle name="常规 2 2 2 9 3" xfId="568"/>
    <cellStyle name="强调文字颜色 6 2 2" xfId="569"/>
    <cellStyle name="常规 4 2 2 4 3" xfId="570"/>
    <cellStyle name="常规 2 2 2 9 2 2" xfId="571"/>
    <cellStyle name="常规 2 2 2 9 2" xfId="572"/>
    <cellStyle name="常规 2 2 2 8 2" xfId="573"/>
    <cellStyle name="强调文字颜色 4 3" xfId="574"/>
    <cellStyle name="常规 2 2 2 7 3" xfId="575"/>
    <cellStyle name="常规 2 2 2 7 2 3" xfId="576"/>
    <cellStyle name="常规 2 2 2 7 2 2 2" xfId="577"/>
    <cellStyle name="强调文字颜色 4 2 2" xfId="578"/>
    <cellStyle name="常规 2 2 2 7 2 2" xfId="579"/>
    <cellStyle name="常规 3 8 2 2" xfId="580"/>
    <cellStyle name="强调文字颜色 4 2" xfId="581"/>
    <cellStyle name="常规 2 2 2 6 2 3" xfId="582"/>
    <cellStyle name="强调文字颜色 3 2 2" xfId="583"/>
    <cellStyle name="常规 2 2 2 6 2 2" xfId="584"/>
    <cellStyle name="常规 2 5 3 3 3" xfId="585"/>
    <cellStyle name="常规 2 5 2 3 2" xfId="586"/>
    <cellStyle name="千位分隔 2 2 4 2 2 2" xfId="587"/>
    <cellStyle name="常规 2 2 2 5 4" xfId="588"/>
    <cellStyle name="千位分隔 4 3 2 2" xfId="589"/>
    <cellStyle name="常规 3 3 4 2" xfId="590"/>
    <cellStyle name="输入 2" xfId="591"/>
    <cellStyle name="常规 2 2 2 5 3 2 2" xfId="592"/>
    <cellStyle name="常规 2 8" xfId="593"/>
    <cellStyle name="强调文字颜色 2 3" xfId="594"/>
    <cellStyle name="常规 2 2 2 5 3" xfId="595"/>
    <cellStyle name="常规 2 2 2 5 2 3" xfId="596"/>
    <cellStyle name="强调文字颜色 2 2 2" xfId="597"/>
    <cellStyle name="常规 2 5 2 3 3" xfId="598"/>
    <cellStyle name="常规 2 2 2 4 5 3" xfId="599"/>
    <cellStyle name="常规 2 2 2 4 5 2 2 2" xfId="600"/>
    <cellStyle name="常规 2 2 2 4 5 2" xfId="601"/>
    <cellStyle name="常规 3 2 3 7" xfId="602"/>
    <cellStyle name="常规 2 2 2 4 4 3" xfId="603"/>
    <cellStyle name="常规 3 2 3 6 2" xfId="604"/>
    <cellStyle name="常规 2 2 2 4 4 2 2" xfId="605"/>
    <cellStyle name="常规 2 2 2 4 4" xfId="606"/>
    <cellStyle name="常规 2 3 2 3 2 2" xfId="607"/>
    <cellStyle name="强调文字颜色 1 3 3" xfId="608"/>
    <cellStyle name="常规 3 2 2 7" xfId="609"/>
    <cellStyle name="常规 2 2 2 4 3 3" xfId="610"/>
    <cellStyle name="常规 2 3 5 2 2 2" xfId="611"/>
    <cellStyle name="常规 3 2 2 5 2 2" xfId="612"/>
    <cellStyle name="常规 3 2 2 3 5 2 2 2" xfId="613"/>
    <cellStyle name="强调文字颜色 1 2 4" xfId="614"/>
    <cellStyle name="常规_全省收入" xfId="615"/>
    <cellStyle name="常规 2 2 2 4 2 4" xfId="616"/>
    <cellStyle name="常规 3 2 3 4 2 2" xfId="617"/>
    <cellStyle name="常规 2 2 2 4 2 2 3" xfId="618"/>
    <cellStyle name="常规 2 2 2 4 2 2 2 3" xfId="619"/>
    <cellStyle name="常规 2 2 2 4 2 2 2" xfId="620"/>
    <cellStyle name="强调文字颜色 1 2 2" xfId="621"/>
    <cellStyle name="常规 3 2 2 3 4 3" xfId="622"/>
    <cellStyle name="常规 2 2 2 4 2 2" xfId="623"/>
    <cellStyle name="强调文字颜色 1 2" xfId="624"/>
    <cellStyle name="常规_2014年本级基金支出" xfId="625"/>
    <cellStyle name="常规 2 2 2 4 2" xfId="626"/>
    <cellStyle name="常规 2 2 2 3 7" xfId="627"/>
    <cellStyle name="常规 4 3 5 2 2" xfId="628"/>
    <cellStyle name="常规 4 2 2 4 2 3" xfId="629"/>
    <cellStyle name="常规 2 2 2 3 6 2" xfId="630"/>
    <cellStyle name="常规 2 2 2 3 6" xfId="631"/>
    <cellStyle name="样式 1 2 2" xfId="632"/>
    <cellStyle name="常规 2 2 2 3 5 3" xfId="633"/>
    <cellStyle name="常规 2 2 2 3 5 2" xfId="634"/>
    <cellStyle name="常规 2 2 2 3 5" xfId="635"/>
    <cellStyle name="常规 4 2 2 2" xfId="636"/>
    <cellStyle name="常规 4 4 2" xfId="637"/>
    <cellStyle name="常规 6 4" xfId="638"/>
    <cellStyle name="常规 2 2 2 3 4 2 3" xfId="639"/>
    <cellStyle name="常规 8 2 3" xfId="640"/>
    <cellStyle name="常规 3 2 8 2" xfId="641"/>
    <cellStyle name="样式 1 2 3" xfId="642"/>
    <cellStyle name="常规 3 4 2" xfId="643"/>
    <cellStyle name="好 2 2" xfId="644"/>
    <cellStyle name="常规 2 2 2 3 3 2 3" xfId="645"/>
    <cellStyle name="常规 7_长沙" xfId="646"/>
    <cellStyle name="常规 2 2 2 3 3 2 2 3" xfId="647"/>
    <cellStyle name="常规 2 5 2 5 2 3" xfId="648"/>
    <cellStyle name="常规 2 2 2 3 3 2 2 2 2" xfId="649"/>
    <cellStyle name="常规 3 2 2 2 5 3" xfId="650"/>
    <cellStyle name="常规 2 2 2 3 3 2" xfId="651"/>
    <cellStyle name="常规 2 2 2 3 3" xfId="652"/>
    <cellStyle name="常规 2 2 2 5 2 2" xfId="653"/>
    <cellStyle name="输出 4 2" xfId="654"/>
    <cellStyle name="常规 2 2 2 4 5 2 2" xfId="655"/>
    <cellStyle name="常规 2 9 2" xfId="656"/>
    <cellStyle name="常规 2 2 2 3 2 7 3" xfId="657"/>
    <cellStyle name="好 3_2017年人大参阅资料（代表大会-定）1.14" xfId="658"/>
    <cellStyle name="常规 2 2 2 3 2 6 4" xfId="659"/>
    <cellStyle name="常规 2 8 2" xfId="660"/>
    <cellStyle name="常规 2 2 2 3 2 6 3" xfId="661"/>
    <cellStyle name="常规 2 2 2 3 2 6 2" xfId="662"/>
    <cellStyle name="常规 2 7 2" xfId="663"/>
    <cellStyle name="常规 2 2 2 3 2 5 3" xfId="664"/>
    <cellStyle name="常规 2 2 2 3 2 5 2 3" xfId="665"/>
    <cellStyle name="常规 2 2 3 2 2 2" xfId="666"/>
    <cellStyle name="检查单元格 3" xfId="667"/>
    <cellStyle name="千位分隔 2 2 5 2" xfId="668"/>
    <cellStyle name="注释 2 3" xfId="669"/>
    <cellStyle name="常规 2 3 2 2 3 3" xfId="670"/>
    <cellStyle name="常规 2 2 2 3 2 5 2 2" xfId="671"/>
    <cellStyle name="常规 2 2 3 5" xfId="672"/>
    <cellStyle name="常规 2 2 2 3 2 5 2" xfId="673"/>
    <cellStyle name="常规 3 2 3 3 2 3" xfId="674"/>
    <cellStyle name="常规 2 6 2" xfId="675"/>
    <cellStyle name="常规 2 2 2 3 2 4 3" xfId="676"/>
    <cellStyle name="常规 2 2 2 3 2 4 2 2 2" xfId="677"/>
    <cellStyle name="常规 2 2 2 3 2 4 2 2" xfId="678"/>
    <cellStyle name="常规 3 2 3 3 2 2" xfId="679"/>
    <cellStyle name="常规_Book1" xfId="680"/>
    <cellStyle name="常规 2 5 2 2 2" xfId="681"/>
    <cellStyle name="常规 2 2 2 3 2 3 3 2 2" xfId="682"/>
    <cellStyle name="常规 2 5 2 2" xfId="683"/>
    <cellStyle name="常规 2 2 2 3 2 3 2 2 2 2" xfId="684"/>
    <cellStyle name="输入 4" xfId="685"/>
    <cellStyle name="常规 3 3 4 4" xfId="686"/>
    <cellStyle name="常规 2 2 2 3 2 3 2 2 2" xfId="687"/>
    <cellStyle name="常规 3 2 7 2" xfId="688"/>
    <cellStyle name="常规 2 2 2 3 2 3" xfId="689"/>
    <cellStyle name="常规 2 4 5 2" xfId="690"/>
    <cellStyle name="常规 2 2 2 3 2 2 6 2" xfId="691"/>
    <cellStyle name="千位分隔 3 4 3" xfId="692"/>
    <cellStyle name="常规 2 4 5" xfId="693"/>
    <cellStyle name="常规 3 2 2 2 3 3" xfId="694"/>
    <cellStyle name="常规 2 2 2 3 2 2 6" xfId="695"/>
    <cellStyle name="千位分隔 3 4 2 3" xfId="696"/>
    <cellStyle name="常规 2 4 4 3" xfId="697"/>
    <cellStyle name="常规 3 2 2 2 3 2 3" xfId="698"/>
    <cellStyle name="常规 2 2 2 3 2 2 5 3" xfId="699"/>
    <cellStyle name="常规 2 2 2 3 2 2 5 2 2 2" xfId="700"/>
    <cellStyle name="千位分隔 3 4 2 2 2" xfId="701"/>
    <cellStyle name="常规 2 4 4 2 2" xfId="702"/>
    <cellStyle name="常规 3 2 2 2 3 2 2 2" xfId="703"/>
    <cellStyle name="常规 2 2 2 3 2 2 5 2 2" xfId="704"/>
    <cellStyle name="常规 3 2 2 2 3 2 2" xfId="705"/>
    <cellStyle name="常规 2 2 2 3 2 2 5 2" xfId="706"/>
    <cellStyle name="常规 2 2 2 3 2 2 4 3" xfId="707"/>
    <cellStyle name="常规 2 4 3 3" xfId="708"/>
    <cellStyle name="常规 2 2 2 3 2 2 4 2" xfId="709"/>
    <cellStyle name="常规 2 4 3 2" xfId="710"/>
    <cellStyle name="常规 2 3 2 4 2 2 2" xfId="711"/>
    <cellStyle name="常规 2 2 2 3 2 2 4" xfId="712"/>
    <cellStyle name="常规 2 7 2 2 2" xfId="713"/>
    <cellStyle name="常规 2 2 2 3 2 2 3 2 3" xfId="714"/>
    <cellStyle name="常规 2 4 2 2 3" xfId="715"/>
    <cellStyle name="常规 2 2 2 3 2 2 3 2 2" xfId="716"/>
    <cellStyle name="常规 2 4 2 2 2" xfId="717"/>
    <cellStyle name="常规_2013年预算表格(3月15报省表内公式表)" xfId="718"/>
    <cellStyle name="常规 2 2 2 3 2 2 3 2" xfId="719"/>
    <cellStyle name="常规 2 4 2 2" xfId="720"/>
    <cellStyle name="常规 2 2 2 3 2 2 3" xfId="721"/>
    <cellStyle name="常规 6 2 3 3" xfId="722"/>
    <cellStyle name="常规 2 2 2 3 2 4" xfId="723"/>
    <cellStyle name="常规 2 2 2 3 2 2 2 3 2" xfId="724"/>
    <cellStyle name="常规 2 2 2 3 2 2 2 2 3" xfId="725"/>
    <cellStyle name="常规 8 4_执行14预算15年人代会报表（主席团100份1.16定稿）" xfId="726"/>
    <cellStyle name="常规 2 2 2 3 2 2 2 2 2 3" xfId="727"/>
    <cellStyle name="常规 2 2 2 3 2" xfId="728"/>
    <cellStyle name="常规 2 2 2 3" xfId="729"/>
    <cellStyle name="常规 2 2 2 2 7" xfId="730"/>
    <cellStyle name="常规 2 7 3" xfId="731"/>
    <cellStyle name="常规 2 3 6 2 2" xfId="732"/>
    <cellStyle name="警告文本 2 3 2" xfId="733"/>
    <cellStyle name="常规 2 2 2 2 6 2 2" xfId="734"/>
    <cellStyle name="常规 4 2 2 3 2 3" xfId="735"/>
    <cellStyle name="常规 2 2 2 2 6 2" xfId="736"/>
    <cellStyle name="常规 2 2 2 2 6" xfId="737"/>
    <cellStyle name="常规 2 2 2 2 5 3" xfId="738"/>
    <cellStyle name="常规 8 10" xfId="739"/>
    <cellStyle name="常规 2 2 2 2 5 2 2 2" xfId="740"/>
    <cellStyle name="常规 2 2 2 2 5 2 2" xfId="741"/>
    <cellStyle name="常规 2 2 2 2 6 3" xfId="742"/>
    <cellStyle name="常规 2 2 2 2 5 2" xfId="743"/>
    <cellStyle name="常规 2 2 2 2 4 3" xfId="744"/>
    <cellStyle name="汇总 3_2017年人大参阅资料（代表大会-定）1.14" xfId="745"/>
    <cellStyle name="常规 3 2 2 2" xfId="746"/>
    <cellStyle name="常规 3 3 2 2 2 2 2" xfId="747"/>
    <cellStyle name="适中 4 2" xfId="748"/>
    <cellStyle name="常规 2 2 2 2 4 2 3" xfId="749"/>
    <cellStyle name="常规 2 2 2 2 4 2 2 2" xfId="750"/>
    <cellStyle name="常规 22 4" xfId="751"/>
    <cellStyle name="好_武陵 3" xfId="752"/>
    <cellStyle name="常规 2 2 2 2 4 2" xfId="753"/>
    <cellStyle name="常规 2 2_2016年区内设部门经费预算情况表（修改后）" xfId="754"/>
    <cellStyle name="强调文字颜色 4 3 3" xfId="755"/>
    <cellStyle name="常规 9 4 2 2" xfId="756"/>
    <cellStyle name="常规 2 2 2 2 3 2 2 2" xfId="757"/>
    <cellStyle name="千位[0]_1" xfId="758"/>
    <cellStyle name="常规 2 2 2 2 3" xfId="759"/>
    <cellStyle name="强调文字颜色 6 2 4 2" xfId="760"/>
    <cellStyle name="常规 4 2 4 2 2 2" xfId="761"/>
    <cellStyle name="常规 8 7" xfId="762"/>
    <cellStyle name="常规 2 2 2 2 2 5" xfId="763"/>
    <cellStyle name="常规 3 2 3 2 2 3" xfId="764"/>
    <cellStyle name="常规 8 6" xfId="765"/>
    <cellStyle name="常规 2 2 2 2 2 4" xfId="766"/>
    <cellStyle name="常规 3 2 3 2 2 2" xfId="767"/>
    <cellStyle name="常规 8 5 3" xfId="768"/>
    <cellStyle name="常规 2 2 2 2 2 3 3" xfId="769"/>
    <cellStyle name="常规 2 2 2 3 2 2 3 3" xfId="770"/>
    <cellStyle name="常规 2 2 3 2 4" xfId="771"/>
    <cellStyle name="常规 8 5 2 2 2" xfId="772"/>
    <cellStyle name="常规 2 2 2 2 2 3 2 2 2" xfId="773"/>
    <cellStyle name="千位分隔 2 2 3 2 2" xfId="774"/>
    <cellStyle name="常规 2 4 2 3" xfId="775"/>
    <cellStyle name="常规 8 4 4" xfId="776"/>
    <cellStyle name="常规 2 2 2 2 2 2 4" xfId="777"/>
    <cellStyle name="常规 3 2 2 3 6 3" xfId="778"/>
    <cellStyle name="常规 3 2 3 6" xfId="779"/>
    <cellStyle name="常规 2 2 2 4 4 2" xfId="780"/>
    <cellStyle name="常规 2 2 2 2 2 2 3 3" xfId="781"/>
    <cellStyle name="千位分隔 2 3 2 2" xfId="782"/>
    <cellStyle name="数字 2 2" xfId="783"/>
    <cellStyle name="常规 8 4 3" xfId="784"/>
    <cellStyle name="常规 2 3 3 3 2 2" xfId="785"/>
    <cellStyle name="常规 2 2 2 2 2 2 3" xfId="786"/>
    <cellStyle name="常规 8 4 2" xfId="787"/>
    <cellStyle name="常规 2 2 2 2 2 2 2" xfId="788"/>
    <cellStyle name="常规 8 4" xfId="789"/>
    <cellStyle name="常规 2 2 2 2 2 2" xfId="790"/>
    <cellStyle name="强调文字颜色 6 3 3" xfId="791"/>
    <cellStyle name="常规 2 2 2 2 2" xfId="792"/>
    <cellStyle name="常规 2 2 2 2" xfId="793"/>
    <cellStyle name="检查单元格 2 4 2" xfId="794"/>
    <cellStyle name="常规 2 2 2 12" xfId="795"/>
    <cellStyle name="常规 2 2 2 11" xfId="796"/>
    <cellStyle name="常规 2 2 2 10" xfId="797"/>
    <cellStyle name="40% - 强调文字颜色 6 2 3" xfId="798"/>
    <cellStyle name="40% - 强调文字颜色 6 2 2" xfId="799"/>
    <cellStyle name="40% - 强调文字颜色 6 2_2017年人大参阅资料（代表大会-定）1.14" xfId="800"/>
    <cellStyle name="钎霖_7.1" xfId="801"/>
    <cellStyle name="标题 2 2 4 2" xfId="802"/>
    <cellStyle name="常规 2 2 2 2 2 2 2 3" xfId="803"/>
    <cellStyle name="常规 8 4 2 3" xfId="804"/>
    <cellStyle name="常规 8 9" xfId="805"/>
    <cellStyle name="常规 2 2 2 2 2 7" xfId="806"/>
    <cellStyle name="烹拳 [0]_ +Foil &amp; -FOIL &amp; PAPER" xfId="807"/>
    <cellStyle name="常规 2 6 6" xfId="808"/>
    <cellStyle name="40% - 强调文字颜色 5 3_2017年人大参阅资料（代表大会-定）1.14" xfId="809"/>
    <cellStyle name="常规 8 3_执行14预算15年人代会报表（主席团100份1.16定稿）" xfId="810"/>
    <cellStyle name="解释性文本 4 2" xfId="811"/>
    <cellStyle name="表标题 2 2" xfId="812"/>
    <cellStyle name="40% - 强调文字颜色 5 2 3 2" xfId="813"/>
    <cellStyle name="40% - 强调文字颜色 4 2 4" xfId="814"/>
    <cellStyle name="常规 4 7 5" xfId="815"/>
    <cellStyle name="差_附件2 益阳市市级国有资本经营预算表(定稿) 3" xfId="816"/>
    <cellStyle name="千位分隔[0] 2" xfId="817"/>
    <cellStyle name="常规 2 2 3 6 2" xfId="818"/>
    <cellStyle name="40% - 强调文字颜色 4 3_2017年人大参阅资料（代表大会-定）1.14" xfId="819"/>
    <cellStyle name="常规 9 3" xfId="820"/>
    <cellStyle name="60% - 强调文字颜色 5 3" xfId="821"/>
    <cellStyle name="常规 2 2 2 3 2 6 2 2 2" xfId="822"/>
    <cellStyle name="常规 2 2 2 5 2 2 2 2" xfId="823"/>
    <cellStyle name="常规 11 3 2 4" xfId="824"/>
    <cellStyle name="40% - 强调文字颜色 3 3" xfId="825"/>
    <cellStyle name="40% - 强调文字颜色 3 2 4" xfId="826"/>
    <cellStyle name="40% - 强调文字颜色 3 2 3" xfId="827"/>
    <cellStyle name="差_湘潭" xfId="828"/>
    <cellStyle name="40% - 强调文字颜色 2 5" xfId="829"/>
    <cellStyle name="常规 42" xfId="830"/>
    <cellStyle name="常规 2 3 2 6" xfId="831"/>
    <cellStyle name="常规 11 7" xfId="832"/>
    <cellStyle name="千位分隔 3 3" xfId="833"/>
    <cellStyle name="常规 7 3 3" xfId="834"/>
    <cellStyle name="常规 3 2 5 2 2 2" xfId="835"/>
    <cellStyle name="常规 11 6 3" xfId="836"/>
    <cellStyle name="40% - 强调文字颜色 2 2 3 2" xfId="837"/>
    <cellStyle name="40% - 强调文字颜色 2 2 3" xfId="838"/>
    <cellStyle name="常规 2 6 2 3 3" xfId="839"/>
    <cellStyle name="常规 12 2_执行14预算15年人代会报表（主席团100份1.16定稿）" xfId="840"/>
    <cellStyle name="40% - 强调文字颜色 2 2 2" xfId="841"/>
    <cellStyle name="常规 4 7 2" xfId="842"/>
    <cellStyle name="20% - 强调文字颜色 1 4" xfId="843"/>
    <cellStyle name="常规 3 2 6 2 2 2" xfId="844"/>
    <cellStyle name="常规 10 8" xfId="845"/>
    <cellStyle name="千位分隔 3 9" xfId="846"/>
    <cellStyle name="差_武陵 2" xfId="847"/>
    <cellStyle name="40% - 强调文字颜色 1 4" xfId="848"/>
    <cellStyle name="常规 3 2 5 2 2" xfId="849"/>
    <cellStyle name="常规 13 7" xfId="850"/>
    <cellStyle name="差_武陵" xfId="851"/>
    <cellStyle name="40% - 强调文字颜色 4 2 3" xfId="852"/>
    <cellStyle name="注释 5" xfId="853"/>
    <cellStyle name="常规 2 2 2 3 2 6 2 2" xfId="854"/>
    <cellStyle name="常规 2 2 2 5 2 2 2" xfId="855"/>
    <cellStyle name="常规 10 2 2 2 2" xfId="856"/>
    <cellStyle name="常规 3 2 2 2 2 3" xfId="857"/>
    <cellStyle name="标题 5" xfId="858"/>
    <cellStyle name="好 2" xfId="859"/>
    <cellStyle name="常规 12 4_执行14预算15年人代会报表（主席团100份1.16定稿）" xfId="860"/>
    <cellStyle name="20% - 强调文字颜色 1 3 3" xfId="861"/>
    <cellStyle name="常规 11 2 2 2 2" xfId="862"/>
    <cellStyle name="常规 3 4 2 2 2" xfId="863"/>
    <cellStyle name="常规 10_2017年人大参阅资料（代表大会-定）1.14" xfId="864"/>
    <cellStyle name="Normal_APR" xfId="865"/>
    <cellStyle name="20% - 强调文字颜色 1 3 2" xfId="866"/>
    <cellStyle name="常规 9 2 3 2" xfId="867"/>
    <cellStyle name="常规 10 6 2" xfId="868"/>
    <cellStyle name="千位分隔 3 3 2 3" xfId="869"/>
    <cellStyle name="常规 2 3 4 3" xfId="870"/>
    <cellStyle name="60% - 强调文字颜色 6 3_2017年人大参阅资料（代表大会-定）1.14" xfId="871"/>
    <cellStyle name="常规 9 2" xfId="872"/>
    <cellStyle name="20% - 强调文字颜色 1 3" xfId="873"/>
    <cellStyle name="40% - 强调文字颜色 1 2 4" xfId="874"/>
    <cellStyle name="40% - 强调文字颜色 1 2 3" xfId="875"/>
    <cellStyle name="常规 9 2 2 3" xfId="876"/>
    <cellStyle name="常规 10 5 3" xfId="877"/>
    <cellStyle name="千位分隔 3 3 2 2 2" xfId="878"/>
    <cellStyle name="常规 2 3 4 2 2" xfId="879"/>
    <cellStyle name="40% - 强调文字颜色 1 2" xfId="880"/>
    <cellStyle name="常规 6 3 2 2 2" xfId="881"/>
    <cellStyle name="20% - 强调文字颜色 6 3_2017年人大参阅资料（代表大会-定）1.14" xfId="882"/>
    <cellStyle name="常规 4 2 2 4" xfId="883"/>
    <cellStyle name="40% - 强调文字颜色 1 3 3" xfId="884"/>
    <cellStyle name="常规 3 4" xfId="885"/>
    <cellStyle name="20% - 强调文字颜色 6 3 4" xfId="886"/>
    <cellStyle name="40% - 强调文字颜色 4 2 4_2017年人大参阅资料（代表大会-定）1.14" xfId="887"/>
    <cellStyle name="链接单元格 2 2" xfId="888"/>
    <cellStyle name="常规 2 6 7 2 2" xfId="889"/>
    <cellStyle name="警告文本 2 3" xfId="890"/>
    <cellStyle name="常规 2 3 6 2" xfId="891"/>
    <cellStyle name="常规 10 2 2 2 2 2" xfId="892"/>
    <cellStyle name="常规 4 4 2 2 2 2" xfId="893"/>
    <cellStyle name="常规 3 3" xfId="894"/>
    <cellStyle name="20% - 强调文字颜色 6 3 3" xfId="895"/>
    <cellStyle name="常规 2 2 2 3 2 2 2 3" xfId="896"/>
    <cellStyle name="标题 2 7 5" xfId="897"/>
    <cellStyle name="常规 2 8 2 2" xfId="898"/>
    <cellStyle name="40% - 强调文字颜色 5 2 3" xfId="899"/>
    <cellStyle name="常规 2 6 2 2 3" xfId="900"/>
    <cellStyle name="标题 2 2 4" xfId="901"/>
    <cellStyle name="常规 2 7 3 3" xfId="902"/>
    <cellStyle name="差_德山 3 2" xfId="903"/>
    <cellStyle name="常规 2 10 4" xfId="904"/>
    <cellStyle name="计算 4 2" xfId="905"/>
    <cellStyle name="常规 3 3 5 2 2" xfId="906"/>
    <cellStyle name="好 3 3" xfId="907"/>
    <cellStyle name="常规 10 5 4" xfId="908"/>
    <cellStyle name="40% - 强调文字颜色 6 2" xfId="909"/>
    <cellStyle name="常规 2 3 2" xfId="910"/>
    <cellStyle name="20% - 强调文字颜色 6 2 3 2" xfId="911"/>
    <cellStyle name="常规 2 2 2 4 7" xfId="912"/>
    <cellStyle name="差_附件2 益阳市市级国有资本经营预算表(4) 3" xfId="913"/>
    <cellStyle name="常规 2 3" xfId="914"/>
    <cellStyle name="20% - 强调文字颜色 6 2 3" xfId="915"/>
    <cellStyle name="40% - 强调文字颜色 4 5" xfId="916"/>
    <cellStyle name="40% - 强调文字颜色 4 4" xfId="917"/>
    <cellStyle name="常规 2 2 4 4" xfId="918"/>
    <cellStyle name="常规 16 7" xfId="919"/>
    <cellStyle name="千位分隔 3 4 2 2" xfId="920"/>
    <cellStyle name="常规 8 2 2 2 2 3" xfId="921"/>
    <cellStyle name="常规 2 4 4 2" xfId="922"/>
    <cellStyle name="60% - 强调文字颜色 6 2 4 2" xfId="923"/>
    <cellStyle name="常规 3 2 2 3 2 3 3" xfId="924"/>
    <cellStyle name="常规 8 3 2 2" xfId="925"/>
    <cellStyle name="40% - 强调文字颜色 2 2_2017年人大参阅资料（代表大会-定）1.14" xfId="926"/>
    <cellStyle name="好_执行14预算15年人代会报表（主席团100份1.16定稿）" xfId="927"/>
    <cellStyle name="常规 3 2 3 2 2" xfId="928"/>
    <cellStyle name="常规 7 5 4" xfId="929"/>
    <cellStyle name="常规 12 3 3" xfId="930"/>
    <cellStyle name="常规 8 3 2" xfId="931"/>
    <cellStyle name="40% - 强调文字颜色 3 3_2017年人大参阅资料（代表大会-定）1.14" xfId="932"/>
    <cellStyle name="常规 3 2 3" xfId="933"/>
    <cellStyle name="常规 2 2 2 2 2 2 3 2 2" xfId="934"/>
    <cellStyle name="60% - 强调文字颜色 3 3" xfId="935"/>
    <cellStyle name="常规 2 5 9" xfId="936"/>
    <cellStyle name="常规 2 2 3 4 2" xfId="937"/>
    <cellStyle name="差_2015年市本级全口径预算草案 - 副本 3" xfId="938"/>
    <cellStyle name="千位分隔 2 2 6 2" xfId="939"/>
    <cellStyle name="差_德山 2" xfId="940"/>
    <cellStyle name="40% - 强调文字颜色 1 3" xfId="941"/>
    <cellStyle name="20% - 强调文字颜色 5 4" xfId="942"/>
    <cellStyle name="60% - 强调文字颜色 3 2" xfId="943"/>
    <cellStyle name="20% - 强调文字颜色 3 3 3" xfId="944"/>
    <cellStyle name="常规 2 5 8" xfId="945"/>
    <cellStyle name="差_2015年市本级全口径预算草案 - 副本 2" xfId="946"/>
    <cellStyle name="常规 9 5" xfId="947"/>
    <cellStyle name="常规 2 2 2 2 3 3" xfId="948"/>
    <cellStyle name="常规 2 2 2 2 2 5 2 2" xfId="949"/>
    <cellStyle name="常规 2 3 5 2 2" xfId="950"/>
    <cellStyle name="常规 3 3 2 3" xfId="951"/>
    <cellStyle name="千位分隔 2 3 2 2 2" xfId="952"/>
    <cellStyle name="常规 2 2 2 3 2 2 2" xfId="953"/>
    <cellStyle name="常规 2 2 2 7 2" xfId="954"/>
    <cellStyle name="20% - 强调文字颜色 5 3_2017年人大参阅资料（代表大会-定）1.14" xfId="955"/>
    <cellStyle name="霓付 [0]_ +Foil &amp; -FOIL &amp; PAPER" xfId="956"/>
    <cellStyle name="60% - 强调文字颜色 4 2" xfId="957"/>
    <cellStyle name="好_表一 1 2" xfId="958"/>
    <cellStyle name="常规 11 8 2" xfId="959"/>
    <cellStyle name="20% - 强调文字颜色 5 3" xfId="960"/>
    <cellStyle name="好_表一 1" xfId="961"/>
    <cellStyle name="检查单元格 4" xfId="962"/>
    <cellStyle name="千位分隔 2 2 5 3" xfId="963"/>
    <cellStyle name="常规 2 2 3 7" xfId="964"/>
    <cellStyle name="常规 4 2 2 2 3 2" xfId="965"/>
    <cellStyle name="千位分隔 3 7" xfId="966"/>
    <cellStyle name="常规 6 2 3" xfId="967"/>
    <cellStyle name="20% - 强调文字颜色 5 2_2017年人大参阅资料（代表大会-定）1.14" xfId="968"/>
    <cellStyle name="40% - 强调文字颜色 1 2 2" xfId="969"/>
    <cellStyle name="常规 3 2 2 7 3" xfId="970"/>
    <cellStyle name="常规 2 2 6 2 2" xfId="971"/>
    <cellStyle name="千位分隔 5" xfId="972"/>
    <cellStyle name="常规 3 3 3 3" xfId="973"/>
    <cellStyle name="常规 9" xfId="974"/>
    <cellStyle name="常规 2 4 8" xfId="975"/>
    <cellStyle name="差 4 2" xfId="976"/>
    <cellStyle name="差_长沙 2" xfId="977"/>
    <cellStyle name="常规 2 2 2 2 2 6 3" xfId="978"/>
    <cellStyle name="常规 2 2 2 3 6 3" xfId="979"/>
    <cellStyle name="常规 2 2 2 3 2 2 2 2 2 2 2" xfId="980"/>
    <cellStyle name="20% - 强调文字颜色 5 2 2" xfId="981"/>
    <cellStyle name="常规 2 6 3 2 2" xfId="982"/>
    <cellStyle name="标题 3 2 3" xfId="983"/>
    <cellStyle name="强调文字颜色 3 3" xfId="984"/>
    <cellStyle name="常规 3 3 7" xfId="985"/>
    <cellStyle name="40% - 强调文字颜色 4 2_2017年人大参阅资料（代表大会-定）1.14" xfId="986"/>
    <cellStyle name="解释性文本 2" xfId="987"/>
    <cellStyle name="60% - 强调文字颜色 2 2" xfId="988"/>
    <cellStyle name="常规 2 2 2 6 2 2 2" xfId="989"/>
    <cellStyle name="20% - 强调文字颜色 3 2 3" xfId="990"/>
    <cellStyle name="千位分隔 3 2 3" xfId="991"/>
    <cellStyle name="常规 2 2 5" xfId="992"/>
    <cellStyle name="40% - 强调文字颜色 5 2_2017年人大参阅资料（代表大会-定）1.14" xfId="993"/>
    <cellStyle name="常规 17 2" xfId="994"/>
    <cellStyle name="常规 7 6 2" xfId="995"/>
    <cellStyle name="差_长沙 3" xfId="996"/>
    <cellStyle name="常规 3 2 2 2 3 2" xfId="997"/>
    <cellStyle name="常规 2 2 2 3 2 2 5" xfId="998"/>
    <cellStyle name="常规 3 2 6 2 2" xfId="999"/>
    <cellStyle name="常规 2 4 4 2 3" xfId="1000"/>
    <cellStyle name="40% - 强调文字颜色 2 2 3_2017年人大参阅资料（代表大会-定）1.14" xfId="1001"/>
    <cellStyle name="常规 11 4" xfId="1002"/>
    <cellStyle name="差_表一 1 3" xfId="1003"/>
    <cellStyle name="常规 11 4 2 2" xfId="1004"/>
    <cellStyle name="常规 3 3 6 3" xfId="1005"/>
    <cellStyle name="常规 3 3 6 2" xfId="1006"/>
    <cellStyle name="Header2" xfId="1007"/>
    <cellStyle name="20% - 强调文字颜色 4 3" xfId="1008"/>
    <cellStyle name="常规 11 4 5" xfId="1009"/>
    <cellStyle name="20% - 强调文字颜色 5 3 3" xfId="1010"/>
    <cellStyle name="差_2015年上半年执行执行表格(8.27常委会)" xfId="1011"/>
    <cellStyle name="常规 2 2 2 4 3" xfId="1012"/>
    <cellStyle name="强调文字颜色 1 3" xfId="1013"/>
    <cellStyle name="好_长沙 3" xfId="1014"/>
    <cellStyle name="标题 2 3 2" xfId="1015"/>
    <cellStyle name="常规 2 4 2 5" xfId="1016"/>
    <cellStyle name="常规 3 2 3 2 2 2 2" xfId="1017"/>
    <cellStyle name="常规 16 2" xfId="1018"/>
    <cellStyle name="常规 2 6 2 3 2 2" xfId="1019"/>
    <cellStyle name="20% - 强调文字颜色 4 2_2017年人大参阅资料（代表大会-定）1.14" xfId="1020"/>
    <cellStyle name="常规 4_长沙" xfId="1021"/>
    <cellStyle name="20% - 强调文字颜色 4 3 2" xfId="1022"/>
    <cellStyle name="常规 4 2 2 4 2 2 2" xfId="1023"/>
    <cellStyle name="常规 2 5 5 2 3" xfId="1024"/>
    <cellStyle name="常规 4 3_执行14预算15年人代会报表（主席团100份1.16定稿）" xfId="1025"/>
    <cellStyle name="40% - 强调文字颜色 1 3 2" xfId="1026"/>
    <cellStyle name="常规 4 2 2 3" xfId="1027"/>
    <cellStyle name="常规 3 2 6 2" xfId="1028"/>
    <cellStyle name="常规 2 5 2 7" xfId="1029"/>
    <cellStyle name="60% - 强调文字颜色 1 2 4" xfId="1030"/>
    <cellStyle name="常规 8 3 2 2 3" xfId="1031"/>
    <cellStyle name="常规 4 2 4 4" xfId="1032"/>
    <cellStyle name="gcd 3" xfId="1033"/>
    <cellStyle name="常规 3 3 5 3" xfId="1034"/>
    <cellStyle name="常规 8 5" xfId="1035"/>
    <cellStyle name="常规 2 2 2 2 2 3" xfId="1036"/>
    <cellStyle name="常规 8 2 5 3" xfId="1037"/>
    <cellStyle name="60% - 强调文字颜色 1 3 2" xfId="1038"/>
    <cellStyle name="计算 4" xfId="1039"/>
    <cellStyle name="常规 3 3 5 2" xfId="1040"/>
    <cellStyle name="40% - 强调文字颜色 6 2 4 2" xfId="1041"/>
    <cellStyle name="千位分隔 2 2 2" xfId="1042"/>
    <cellStyle name="20% - 强调文字颜色 4 2" xfId="1043"/>
    <cellStyle name="常规 3 2 7" xfId="1044"/>
    <cellStyle name="常规 3 2 3 2 3 2" xfId="1045"/>
    <cellStyle name="60% - 强调文字颜色 1 2" xfId="1046"/>
    <cellStyle name="常规 5 3 3" xfId="1047"/>
    <cellStyle name="常规 10 2 2 2 4" xfId="1048"/>
    <cellStyle name="20% - 强调文字颜色 4 3 3" xfId="1049"/>
    <cellStyle name="常规 5 2 2 2" xfId="1050"/>
    <cellStyle name="常规 2 2 2 4 5" xfId="1051"/>
    <cellStyle name="常规 2 2 2 3 3 3" xfId="1052"/>
    <cellStyle name="常规 2 2 2 2 2 6 2 2" xfId="1053"/>
    <cellStyle name="常规 3 4 5" xfId="1054"/>
    <cellStyle name="常规 2 15 2" xfId="1055"/>
    <cellStyle name="常规 2 3 3 2 2" xfId="1056"/>
    <cellStyle name="20% - 强调文字颜色 3 2 4 2" xfId="1057"/>
    <cellStyle name="常规 11 2 2 4" xfId="1058"/>
    <cellStyle name="好_附件2 益阳市市级国有资本经营预算表(4)" xfId="1059"/>
    <cellStyle name="常规 7 3 5" xfId="1060"/>
    <cellStyle name="常规 3 2 2 3 2" xfId="1061"/>
    <cellStyle name="差 2" xfId="1062"/>
    <cellStyle name="常规 3 2 5 3" xfId="1063"/>
    <cellStyle name="好_大通湖" xfId="1064"/>
    <cellStyle name="40% - 强调文字颜色 4 3" xfId="1065"/>
    <cellStyle name="千位分隔 3 2 2 3" xfId="1066"/>
    <cellStyle name="常规 2 2 4 3" xfId="1067"/>
    <cellStyle name="常规 16 6" xfId="1068"/>
    <cellStyle name="20% - 强调文字颜色 1 2 4 2" xfId="1069"/>
    <cellStyle name="强调文字颜色 6 2" xfId="1070"/>
    <cellStyle name="常规 2 2 3 2 2 3" xfId="1071"/>
    <cellStyle name="常规 2 3 2 2 4" xfId="1072"/>
    <cellStyle name="注释 3" xfId="1073"/>
    <cellStyle name="常规 2 2 2 3 2 6 3 2" xfId="1074"/>
    <cellStyle name="好_附件2 益阳市市级国有资本经营预算表(定稿) 2" xfId="1075"/>
    <cellStyle name="常规 2 12 4" xfId="1076"/>
    <cellStyle name="常规 2 2 2 2 3 2" xfId="1077"/>
    <cellStyle name="常规 9 4" xfId="1078"/>
    <cellStyle name="20% - 强调文字颜色 1 5" xfId="1079"/>
    <cellStyle name="货币[0] 3 2" xfId="1080"/>
    <cellStyle name="常规 3 3 2 2" xfId="1081"/>
    <cellStyle name="常规 2 2 2 3 2 2 2 2 2" xfId="1082"/>
    <cellStyle name="差_市本级 2" xfId="1083"/>
    <cellStyle name="40% - 强调文字颜色 4 3 4" xfId="1084"/>
    <cellStyle name="常规 3 7 2 2" xfId="1085"/>
    <cellStyle name="40% - 强调文字颜色 5 5" xfId="1086"/>
    <cellStyle name="常规 2 2 2 3 4 2" xfId="1087"/>
    <cellStyle name="差_湘潭 2" xfId="1088"/>
    <cellStyle name="常规 3 2_执行14预算15年人代会报表（主席团100份1.16定稿）" xfId="1089"/>
    <cellStyle name="常规 3 3_执行14预算15年人代会报表（主席团100份1.16定稿）" xfId="1090"/>
    <cellStyle name="常规 4 4 3 4" xfId="1091"/>
    <cellStyle name="差_长沙" xfId="1092"/>
    <cellStyle name="常规 4 3 6 2" xfId="1093"/>
    <cellStyle name="常规 2 2 2 3 2 4 2 3" xfId="1094"/>
    <cellStyle name="好_岳塘区 3" xfId="1095"/>
    <cellStyle name="常规 3 2 2 2 2 2 2" xfId="1096"/>
    <cellStyle name="标题 4 2" xfId="1097"/>
    <cellStyle name="输出 3_2017年人大参阅资料（代表大会-定）1.14" xfId="1098"/>
    <cellStyle name="常规 2 2 2 3 3 3 2 2" xfId="1099"/>
    <cellStyle name="40% - 强调文字颜色 5 4" xfId="1100"/>
    <cellStyle name="强调文字颜色 1 2 3" xfId="1101"/>
    <cellStyle name="60% - 强调文字颜色 4 3" xfId="1102"/>
    <cellStyle name="常规 2 2 2 4" xfId="1103"/>
    <cellStyle name="千位分隔 2 4" xfId="1104"/>
    <cellStyle name="千位分隔 2 2" xfId="1105"/>
    <cellStyle name="40% - 强调文字颜色 6 2 4" xfId="1106"/>
    <cellStyle name="常规 4 5 2 2" xfId="1107"/>
    <cellStyle name="常规 10_长沙" xfId="1108"/>
    <cellStyle name="常规 12 3_执行14预算15年人代会报表（主席团100份1.16定稿）" xfId="1109"/>
    <cellStyle name="20% - 强调文字颜色 3 2 4" xfId="1110"/>
    <cellStyle name="解释性文本 3" xfId="1111"/>
    <cellStyle name="常规 2 2 3 3 2 2" xfId="1112"/>
    <cellStyle name="60% - 强调文字颜色 2 3" xfId="1113"/>
    <cellStyle name="60% - 强调文字颜色 4 3_2017年人大参阅资料（代表大会-定）1.14" xfId="1114"/>
    <cellStyle name="常规 2 3 2 5" xfId="1115"/>
    <cellStyle name="常规 3 2 4 2 2" xfId="1116"/>
    <cellStyle name="常规 8 5 4" xfId="1117"/>
    <cellStyle name="千位分隔 4 2 2 2 2" xfId="1118"/>
    <cellStyle name="常规 8 2 2 2 2" xfId="1119"/>
    <cellStyle name="常规 3 3 6" xfId="1120"/>
    <cellStyle name="千位分隔 2 2 3" xfId="1121"/>
    <cellStyle name="常规 10 2 3 2 2" xfId="1122"/>
    <cellStyle name="常规 11 7 2 2" xfId="1123"/>
    <cellStyle name="常规 9 2 3" xfId="1124"/>
    <cellStyle name="常规 10 6" xfId="1125"/>
    <cellStyle name="常规 2 2 2 4 2 3 3" xfId="1126"/>
    <cellStyle name="常规 2 2 2 5 3 2" xfId="1127"/>
    <cellStyle name="常规 4 3 5 2" xfId="1128"/>
    <cellStyle name="常规 16_执行14预算15年人代会报表（主席团100份1.16定稿）" xfId="1129"/>
    <cellStyle name="60% - 强调文字颜色 4 2 3" xfId="1130"/>
    <cellStyle name="常规 10 3 2" xfId="1131"/>
    <cellStyle name="常规 3 2 3 3 2 2 2" xfId="1132"/>
    <cellStyle name="40% - 强调文字颜色 4 2" xfId="1133"/>
    <cellStyle name="千位分隔 3 2 2 2" xfId="1134"/>
    <cellStyle name="常规 2 2 4 2" xfId="1135"/>
    <cellStyle name="常规 16 5" xfId="1136"/>
    <cellStyle name="常规 5 3 2 2" xfId="1137"/>
    <cellStyle name="链接单元格 3_2017年人大参阅资料（代表大会-定）1.14" xfId="1138"/>
    <cellStyle name="20% - 强调文字颜色 1 2 4" xfId="1139"/>
    <cellStyle name="60% - 强调文字颜色 4 2 4 2" xfId="1140"/>
    <cellStyle name="常规 2 2 2 6" xfId="1141"/>
    <cellStyle name="样式 1 3" xfId="1142"/>
    <cellStyle name="20% - 强调文字颜色 3 3 2" xfId="1143"/>
    <cellStyle name="常规 2 2 2 4 6 2" xfId="1144"/>
    <cellStyle name="常规 2 2 3 4 2 3" xfId="1145"/>
    <cellStyle name="常规 8 2 3 4" xfId="1146"/>
    <cellStyle name="常规 2 2 2 3 2 2" xfId="1147"/>
    <cellStyle name="常规 3 2 2 2 4 3" xfId="1148"/>
    <cellStyle name="好_表一 1 3" xfId="1149"/>
    <cellStyle name="标题 6 2" xfId="1150"/>
    <cellStyle name="常规 4 7 4" xfId="1151"/>
    <cellStyle name="好 2 3 2" xfId="1152"/>
    <cellStyle name="20% - 强调文字颜色 4 2 3" xfId="1153"/>
    <cellStyle name="常规 2 2 2 3 2 2 2 2" xfId="1154"/>
    <cellStyle name="千位分隔 4 3 3" xfId="1155"/>
    <cellStyle name="常规 3 3 5" xfId="1156"/>
    <cellStyle name="常规 2 14 2" xfId="1157"/>
    <cellStyle name="20% - 强调文字颜色 6 4" xfId="1158"/>
    <cellStyle name="常规 4" xfId="1159"/>
    <cellStyle name="常规 12 2 3" xfId="1160"/>
    <cellStyle name="常规 2 3 3 2 2 3" xfId="1161"/>
    <cellStyle name="常规 7 4 4" xfId="1162"/>
    <cellStyle name="常规 2 3 2 4 2" xfId="1163"/>
    <cellStyle name="20% - 强调文字颜色 2 3 3" xfId="1164"/>
    <cellStyle name="常规 8 6 2 2" xfId="1165"/>
    <cellStyle name="常规 2 2 2 2 2 4 2 2" xfId="1166"/>
    <cellStyle name="解释性文本 2 2" xfId="1167"/>
    <cellStyle name="60% - 强调文字颜色 2 2 2" xfId="1168"/>
    <cellStyle name="输出 2" xfId="1169"/>
    <cellStyle name="20% - 强调文字颜色 4 2 4" xfId="1170"/>
    <cellStyle name="常规 5" xfId="1171"/>
    <cellStyle name="20% - 强调文字颜色 6 5" xfId="1172"/>
    <cellStyle name="常规 12 2 4" xfId="1173"/>
    <cellStyle name="常规 4 4 3" xfId="1174"/>
    <cellStyle name="常规 30" xfId="1175"/>
    <cellStyle name="常规 25" xfId="1176"/>
    <cellStyle name="常规 4 3 4 2 3" xfId="1177"/>
    <cellStyle name="常规 3 2 2 3 4 2 3" xfId="1178"/>
    <cellStyle name="常规 3 6 4" xfId="1179"/>
    <cellStyle name="常规 3 3 2" xfId="1180"/>
    <cellStyle name="20% - 强调文字颜色 3 2 4_2017年人大参阅资料（代表大会-定）1.14" xfId="1181"/>
    <cellStyle name="货币[0] 3" xfId="1182"/>
    <cellStyle name="强调文字颜色 5 2 4 2" xfId="1183"/>
    <cellStyle name="常规 4 2 3 2 2 2" xfId="1184"/>
    <cellStyle name="常规 3 2 2 3 4" xfId="1185"/>
    <cellStyle name="0,0_x000d__x000a_NA_x000d__x000a_" xfId="1186"/>
    <cellStyle name="常规 2 2 3 2" xfId="1187"/>
    <cellStyle name="常规 2 2 2 2 2 2 2 2 2 2" xfId="1188"/>
    <cellStyle name="常规 10 2 2 3" xfId="1189"/>
    <cellStyle name="标题 3 4 2" xfId="1190"/>
    <cellStyle name="常规 11 8" xfId="1191"/>
    <cellStyle name="常规 2 5 2" xfId="1192"/>
    <cellStyle name="60% - 强调文字颜色 6 3 2" xfId="1193"/>
    <cellStyle name="常规 2 2 2 7" xfId="1194"/>
    <cellStyle name="样式 1 4" xfId="1195"/>
    <cellStyle name="常规 10 2 3 2" xfId="1196"/>
    <cellStyle name="常规 3 6 3" xfId="1197"/>
    <cellStyle name="解释性文本 3 3" xfId="1198"/>
    <cellStyle name="60% - 强调文字颜色 2 3 3" xfId="1199"/>
    <cellStyle name="常规 3 2 2 3 4 2 2" xfId="1200"/>
    <cellStyle name="40% - 强调文字颜色 2 2" xfId="1201"/>
    <cellStyle name="常规 6 3 2" xfId="1202"/>
    <cellStyle name="好 3 2" xfId="1203"/>
    <cellStyle name="常规 2 2 2 3 3 3 3" xfId="1204"/>
    <cellStyle name="常规 4 2 2 2 2 2 3" xfId="1205"/>
    <cellStyle name="常规 3 2 3 6 2 2" xfId="1206"/>
    <cellStyle name="常规 2 2 2 4 4 2 2 2" xfId="1207"/>
    <cellStyle name="常规 2 2 2 3 2 2 6 3" xfId="1208"/>
    <cellStyle name="常规 2 3 4 2 2 2" xfId="1209"/>
    <cellStyle name="常规 2 8 2 3" xfId="1210"/>
    <cellStyle name="20% - 强调文字颜色 6 2 3_2017年人大参阅资料（代表大会-定）1.14" xfId="1211"/>
    <cellStyle name="60% - 强调文字颜色 1 2 4 2" xfId="1212"/>
    <cellStyle name="千位分隔 3 5 2 2" xfId="1213"/>
    <cellStyle name="常规 2 5 4 2" xfId="1214"/>
    <cellStyle name="强调文字颜色 2 2" xfId="1215"/>
    <cellStyle name="常规 7 4 2 4" xfId="1216"/>
    <cellStyle name="常规 2 2 2 3 6 2 2" xfId="1217"/>
    <cellStyle name="常规 8 2 3 3" xfId="1218"/>
    <cellStyle name="常规 3 3 4 2 3" xfId="1219"/>
    <cellStyle name="常规 3 2 2 2 4 2" xfId="1220"/>
    <cellStyle name="常规 3 11 2 2" xfId="1221"/>
    <cellStyle name="常规 2 3 3 4" xfId="1222"/>
    <cellStyle name="常规 3 4 3" xfId="1223"/>
    <cellStyle name="40% - 强调文字颜色 3 5" xfId="1224"/>
    <cellStyle name="常规 2 2 2 5 2 2 3" xfId="1225"/>
    <cellStyle name="常规 2 2 2 3 2 6 2 3" xfId="1226"/>
    <cellStyle name="常规 3 2 2 3 2 3 2 2" xfId="1227"/>
    <cellStyle name="常规_Book1_2015年预算市级支出和平衡表" xfId="1228"/>
    <cellStyle name="强调文字颜色 5 3 3" xfId="1229"/>
    <cellStyle name="常规 9 5 2 2" xfId="1230"/>
    <cellStyle name="常规 2 2 2 2 3 3 2 2" xfId="1231"/>
    <cellStyle name="汇总 3 2" xfId="1232"/>
    <cellStyle name="千位分隔 2 6 2 2" xfId="1233"/>
    <cellStyle name="常规 3_长沙" xfId="1234"/>
    <cellStyle name="常规 2 11 3" xfId="1235"/>
    <cellStyle name="常规 2 2 2 3 2 7 2 2" xfId="1236"/>
    <cellStyle name="常规 9 2 4" xfId="1237"/>
    <cellStyle name="常规 10 7" xfId="1238"/>
    <cellStyle name="常规 4 6 2 2 2" xfId="1239"/>
    <cellStyle name="常规 2 2 3 4" xfId="1240"/>
    <cellStyle name="常规 2 3 2 3 2 2 2" xfId="1241"/>
    <cellStyle name="千位分隔 3 4" xfId="1242"/>
    <cellStyle name="常规 3 2 2 2 2 2" xfId="1243"/>
    <cellStyle name="差_附件2 益阳市市级国有资本经营预算表(定稿)" xfId="1244"/>
    <cellStyle name="常规 3 2 8" xfId="1245"/>
    <cellStyle name="常规 2 2 4 2 2" xfId="1246"/>
    <cellStyle name="千位分隔 3 2 2 2 2" xfId="1247"/>
    <cellStyle name="常规 2 2 3 2 2 2 2" xfId="1248"/>
    <cellStyle name="强调文字颜色 2 3 2" xfId="1249"/>
    <cellStyle name="常规 3 2 2 3 3 3" xfId="1250"/>
    <cellStyle name="常规 5 2 2 2 2 2" xfId="1251"/>
    <cellStyle name="常规 2 2 2 3 2 2 3 2 2 2" xfId="1252"/>
    <cellStyle name="常规 23 2" xfId="1253"/>
    <cellStyle name="常规 8 3 2 4" xfId="1254"/>
    <cellStyle name="千位分隔 9 3" xfId="1255"/>
    <cellStyle name="常规 11 3 5" xfId="1256"/>
    <cellStyle name="60% - 强调文字颜色 3 2 3" xfId="1257"/>
    <cellStyle name="好_附件2 益阳市市级国有资本经营预算表(4) 2" xfId="1258"/>
    <cellStyle name="常规_市本级" xfId="1259"/>
    <cellStyle name="常规 3 4 2 2 2 2" xfId="1260"/>
    <cellStyle name="40% - 强调文字颜色 2 3_2017年人大参阅资料（代表大会-定）1.14" xfId="1261"/>
    <cellStyle name="差_岳塘区 3 2" xfId="1262"/>
    <cellStyle name="常规 2 2 2 3 2 7 2" xfId="1263"/>
    <cellStyle name="常规 2 12 2 2" xfId="1264"/>
    <cellStyle name="常规 2 2 3 4 2 2" xfId="1265"/>
    <cellStyle name="常规 11 4 2 4" xfId="1266"/>
    <cellStyle name="常规 2 6 6 3" xfId="1267"/>
    <cellStyle name="常规 2 2 7" xfId="1268"/>
    <cellStyle name="常规 3 2 3 5 2 2 2" xfId="1269"/>
    <cellStyle name="常规 2 3 2 5 2 2 2" xfId="1270"/>
    <cellStyle name="60% - 强调文字颜色 1 3_2017年人大参阅资料（代表大会-定）1.14" xfId="1271"/>
    <cellStyle name="常规 12 3 4" xfId="1272"/>
    <cellStyle name="常规 2 2 2 3 4 3" xfId="1273"/>
    <cellStyle name="货币[0] 2" xfId="1274"/>
    <cellStyle name="好_德山 2" xfId="1275"/>
    <cellStyle name="常规 10 3" xfId="1276"/>
    <cellStyle name="常规 4 2 2 5 3" xfId="1277"/>
    <cellStyle name="强调文字颜色 3 2 4 2" xfId="1278"/>
    <cellStyle name="常规 11 4 3 2" xfId="1279"/>
    <cellStyle name="20% - 强调文字颜色 6 2 2" xfId="1280"/>
    <cellStyle name="常规 2 2" xfId="1281"/>
    <cellStyle name="20% - 强调文字颜色 5 2 3 2" xfId="1282"/>
    <cellStyle name="常规 4 4 2 2" xfId="1283"/>
    <cellStyle name="常规 10 2 3 3" xfId="1284"/>
    <cellStyle name="常规 4 2 2 2 2 2 2 2" xfId="1285"/>
    <cellStyle name="常规 8_长沙" xfId="1286"/>
    <cellStyle name="差_2014年大通湖调整预算数据表格上报改2" xfId="1287"/>
    <cellStyle name="常规 7 3" xfId="1288"/>
    <cellStyle name="常规 8 7 3" xfId="1289"/>
    <cellStyle name="常规 2 2 2 2 2 5 3" xfId="1290"/>
    <cellStyle name="常规 2 7 2 2" xfId="1291"/>
    <cellStyle name="40% - 强调文字颜色 3 2_2017年人大参阅资料（代表大会-定）1.14" xfId="1292"/>
    <cellStyle name="20% - 强调文字颜色 5 5" xfId="1293"/>
    <cellStyle name="常规 10 10 2 2" xfId="1294"/>
    <cellStyle name="常规 8 7 2" xfId="1295"/>
    <cellStyle name="常规 2 2 2 2 2 5 2" xfId="1296"/>
    <cellStyle name="20% - 强调文字颜色 4 2 2" xfId="1297"/>
    <cellStyle name="常规 2 2 2 3 4" xfId="1298"/>
    <cellStyle name="常规 2 3 3 2 2 2" xfId="1299"/>
    <cellStyle name="常规 7 4 3" xfId="1300"/>
    <cellStyle name="常规 2 2 2 4 6 2 2" xfId="1301"/>
    <cellStyle name="强调文字颜色 5 3 2" xfId="1302"/>
    <cellStyle name="差_高新区2015年调整预算数据表格（修改）" xfId="1303"/>
    <cellStyle name="60% - 强调文字颜色 3 2 2" xfId="1304"/>
    <cellStyle name="Grey" xfId="1305"/>
    <cellStyle name="常规 2 3 2 7" xfId="1306"/>
    <cellStyle name="常规 2 6 4 2 2 2" xfId="1307"/>
    <cellStyle name="千位分隔 4 3 2" xfId="1308"/>
    <cellStyle name="常规 3 3 4" xfId="1309"/>
    <cellStyle name="常规 2 2 2 2 5" xfId="1310"/>
    <cellStyle name="40% - 强调文字颜色 3 2 4_2017年人大参阅资料（代表大会-定）1.14" xfId="1311"/>
    <cellStyle name="标题 7" xfId="1312"/>
    <cellStyle name="常规 2 2 3 6" xfId="1313"/>
    <cellStyle name="常规 7 5 5" xfId="1314"/>
    <cellStyle name="常规 3 2 3 2 3" xfId="1315"/>
    <cellStyle name="常规 3 2 2 4" xfId="1316"/>
    <cellStyle name="标题 4 4" xfId="1317"/>
    <cellStyle name="千位分隔 2 4 2 2" xfId="1318"/>
    <cellStyle name="40% - 强调文字颜色 2 3" xfId="1319"/>
    <cellStyle name="60% - 强调文字颜色 5 2 4 2" xfId="1320"/>
    <cellStyle name="常规 3 2 7 3" xfId="1321"/>
    <cellStyle name="常规 11 3 3 2" xfId="1322"/>
    <cellStyle name="常规 4 4 2 4" xfId="1323"/>
    <cellStyle name="40% - 强调文字颜色 3 3 3" xfId="1324"/>
    <cellStyle name="常规 3 2 2 2 4 2 3" xfId="1325"/>
    <cellStyle name="常规 9 3 2 2 2" xfId="1326"/>
    <cellStyle name="常规 11 5 2 2" xfId="1327"/>
    <cellStyle name="40% - 强调文字颜色 3 2 4 2" xfId="1328"/>
    <cellStyle name="千位分隔 3 2 3 2 2" xfId="1329"/>
    <cellStyle name="常规 4 2 2 7" xfId="1330"/>
    <cellStyle name="常规 2 2 5 2 2" xfId="1331"/>
    <cellStyle name="常规 12" xfId="1332"/>
    <cellStyle name="常规 4 3 4 3" xfId="1333"/>
    <cellStyle name="常规 2 6 5 2 2 2" xfId="1334"/>
    <cellStyle name="常规 2 2 2 5 3 3" xfId="1335"/>
    <cellStyle name="常规 7 4 2 3" xfId="1336"/>
    <cellStyle name="常规 3 9 2" xfId="1337"/>
    <cellStyle name="差_市本级 3" xfId="1338"/>
    <cellStyle name="标题 6 3" xfId="1339"/>
    <cellStyle name="常规 4 2 2 6" xfId="1340"/>
    <cellStyle name="常规 11" xfId="1341"/>
    <cellStyle name="常规 3 2 2 3 3 2 2" xfId="1342"/>
    <cellStyle name="常规 10 4 2 3" xfId="1343"/>
    <cellStyle name="差_岳塘区 3" xfId="1344"/>
    <cellStyle name="常规 2 5 3 3 2" xfId="1345"/>
    <cellStyle name="强调文字颜色 2 2 4" xfId="1346"/>
    <cellStyle name="常规 3 2 2 6 2 2" xfId="1347"/>
    <cellStyle name="常规 2 2 2 4 3 2 2 2" xfId="1348"/>
    <cellStyle name="常规 10 4 3" xfId="1349"/>
    <cellStyle name="千位分隔 5 2 2 2" xfId="1350"/>
    <cellStyle name="常规 4 2 4 2" xfId="1351"/>
    <cellStyle name="常规 2 5 2 2 2 3" xfId="1352"/>
    <cellStyle name="20% - 强调文字颜色 2 3_2017年人大参阅资料（代表大会-定）1.14" xfId="1353"/>
    <cellStyle name="常规 8 2 4 2 2" xfId="1354"/>
    <cellStyle name="常规 2 5 2 4 2" xfId="1355"/>
    <cellStyle name="常规 10 2 5" xfId="1356"/>
    <cellStyle name="常规 4 3 2" xfId="1357"/>
    <cellStyle name="常规 6 4 2 2 2" xfId="1358"/>
    <cellStyle name="常规 3 2 3 8" xfId="1359"/>
    <cellStyle name="差_大通湖" xfId="1360"/>
    <cellStyle name="常规 8 2 4 3" xfId="1361"/>
    <cellStyle name="常规 3 2 3 2 3 2 2" xfId="1362"/>
    <cellStyle name="常规 2 5 2 5" xfId="1363"/>
    <cellStyle name="60% - 强调文字颜色 1 2 2" xfId="1364"/>
    <cellStyle name="常规 3 5 2 2" xfId="1365"/>
    <cellStyle name="常规 2 5 6" xfId="1366"/>
    <cellStyle name="常规 2 2 2 4 2 3" xfId="1367"/>
    <cellStyle name="60% - 强调文字颜色 3 3 2" xfId="1368"/>
    <cellStyle name="常规 4 2 5" xfId="1369"/>
    <cellStyle name="千位分隔 5 2 3" xfId="1370"/>
    <cellStyle name="20% - 强调文字颜色 5 2 3" xfId="1371"/>
    <cellStyle name="常规 2 2 2 3 2 3 2 2" xfId="1372"/>
    <cellStyle name="常规 7 4 3 2" xfId="1373"/>
    <cellStyle name="常规 2 3 3 2 2 2 2" xfId="1374"/>
    <cellStyle name="常规 2 4 3 3 2" xfId="1375"/>
    <cellStyle name="常规 14 3" xfId="1376"/>
    <cellStyle name="常规 8 2 3 2" xfId="1377"/>
    <cellStyle name="20% - 强调文字颜色 1 2_2017年人大参阅资料（代表大会-定）1.14" xfId="1378"/>
    <cellStyle name="常规 3 2 8 2 2" xfId="1379"/>
    <cellStyle name="60% - 强调文字颜色 4 2 4" xfId="1380"/>
    <cellStyle name="常规 10 3 3" xfId="1381"/>
    <cellStyle name="常规 4 6 2 3" xfId="1382"/>
    <cellStyle name="40% - 强调文字颜色 5 3 2" xfId="1383"/>
    <cellStyle name="常规 2 6 2 2 2 2" xfId="1384"/>
    <cellStyle name="常规 6 3" xfId="1385"/>
    <cellStyle name="常规 2 4 2 3 2 2" xfId="1386"/>
    <cellStyle name="常规 3 2 2 3 3 2 3" xfId="1387"/>
    <cellStyle name="20% - 强调文字颜色 2 3" xfId="1388"/>
    <cellStyle name="差_德山 3" xfId="1389"/>
    <cellStyle name="千位分隔 2 2 6 3" xfId="1390"/>
    <cellStyle name="好_德山 3" xfId="1391"/>
    <cellStyle name="常规 2 3 2 2 2 2 2" xfId="1392"/>
    <cellStyle name="常规 10 4" xfId="1393"/>
    <cellStyle name="常规 10 4 2 4" xfId="1394"/>
    <cellStyle name="40% - 强调文字颜色 5 2 2" xfId="1395"/>
    <cellStyle name="常规 3 2 2 2 4 2 2" xfId="1396"/>
    <cellStyle name="常规 6 5" xfId="1397"/>
    <cellStyle name="60% - 强调文字颜色 5 2" xfId="1398"/>
    <cellStyle name="常规 2 2 2 3 5 2 3" xfId="1399"/>
    <cellStyle name="强调文字颜色 1 3 2" xfId="1400"/>
    <cellStyle name="常规 2 4 2 5 2" xfId="1401"/>
    <cellStyle name="常规 3 2 3 2 2 2 2 2" xfId="1402"/>
    <cellStyle name="常规 2 2 2 2 5 2 3" xfId="1403"/>
    <cellStyle name="检查单元格 3 3" xfId="1404"/>
    <cellStyle name="常规 8 3 4 2" xfId="1405"/>
    <cellStyle name="常规 2 6 2 4" xfId="1406"/>
    <cellStyle name="千位分隔 2 2 5 2 3" xfId="1407"/>
    <cellStyle name="常规 3" xfId="1408"/>
    <cellStyle name="常规 12 2 2" xfId="1409"/>
    <cellStyle name="20% - 强调文字颜色 6 3" xfId="1410"/>
    <cellStyle name="常规 8 3 3 2" xfId="1411"/>
    <cellStyle name="检查单元格 2 3" xfId="1412"/>
    <cellStyle name="常规_Book1_大财经委人大执行07预算08" xfId="1413"/>
    <cellStyle name="20% - 强调文字颜色 6 2_2017年人大参阅资料（代表大会-定）1.14" xfId="1414"/>
    <cellStyle name="20% - 强调文字颜色 1 2" xfId="1415"/>
    <cellStyle name="20% - 强调文字颜色 2 2 4 2" xfId="1416"/>
    <cellStyle name="20% - 强调文字颜色 3 2_2017年人大参阅资料（代表大会-定）1.14" xfId="1417"/>
    <cellStyle name="常规 2 4 5 3" xfId="1418"/>
    <cellStyle name="常规 5 3 2" xfId="1419"/>
    <cellStyle name="常规 10 2 2 2 3" xfId="1420"/>
    <cellStyle name="常规 2 6 7 3" xfId="1421"/>
    <cellStyle name="链接单元格 3" xfId="1422"/>
    <cellStyle name="常规 2 3 7" xfId="1423"/>
    <cellStyle name="40% - 强调文字颜色 5 3" xfId="1424"/>
    <cellStyle name="差 2 3 2" xfId="1425"/>
    <cellStyle name="千位分隔 2 4 2" xfId="1426"/>
    <cellStyle name="60% - 强调文字颜色 5 2 4" xfId="1427"/>
    <cellStyle name="常规 4 2 2 5 2" xfId="1428"/>
    <cellStyle name="常规 10 2" xfId="1429"/>
    <cellStyle name="常规 3 2 6" xfId="1430"/>
    <cellStyle name="常规 11 5 2 3" xfId="1431"/>
    <cellStyle name="40% - 强调文字颜色 5 3 4" xfId="1432"/>
    <cellStyle name="常规 9 3 2 2" xfId="1433"/>
    <cellStyle name="强调文字颜色 3 3 3" xfId="1434"/>
    <cellStyle name="常规 11 5 2" xfId="1435"/>
    <cellStyle name="千位分隔 3 2 2" xfId="1436"/>
    <cellStyle name="常规 2 2 2 2 2 2 2 2 3" xfId="1437"/>
    <cellStyle name="常规 2 2 4" xfId="1438"/>
    <cellStyle name="千位分隔 4" xfId="1439"/>
    <cellStyle name="_邵阳" xfId="1440"/>
    <cellStyle name="常规 4 4 5" xfId="1441"/>
    <cellStyle name="常规 5 2 2 2 2" xfId="1442"/>
    <cellStyle name="常规 3 2 2 3 3 2 2 2" xfId="1443"/>
    <cellStyle name="20% - 强调文字颜色 3 2" xfId="1444"/>
    <cellStyle name="链接单元格 2 3" xfId="1445"/>
    <cellStyle name="常规 10 4 2 2" xfId="1446"/>
    <cellStyle name="常规 2 3 6 3" xfId="1447"/>
    <cellStyle name="40% - 强调文字颜色 4 3 3" xfId="1448"/>
    <cellStyle name="常规 2 2 2 3 2 3 3 3" xfId="1449"/>
    <cellStyle name="常规 2 2 5 2" xfId="1450"/>
    <cellStyle name="千位分隔 3 2 3 2" xfId="1451"/>
    <cellStyle name="常规 2 5 6 2 2" xfId="1452"/>
    <cellStyle name="千位分隔 2 2 4 2" xfId="1453"/>
    <cellStyle name="常规 12 10" xfId="1454"/>
    <cellStyle name="常规 3 8 2" xfId="1455"/>
    <cellStyle name="常规 3 8 3" xfId="1456"/>
    <cellStyle name="标题 2 4 2" xfId="1457"/>
    <cellStyle name="常规 2 2 2 8" xfId="1458"/>
    <cellStyle name="常规 2 2 4 2 3" xfId="1459"/>
    <cellStyle name="千位分隔 3 2 2 2 3" xfId="1460"/>
    <cellStyle name="常规 2 4 3 3 2 2" xfId="1461"/>
    <cellStyle name="常规 2 2 3 2 2 2 3" xfId="1462"/>
    <cellStyle name="常规 2 5 5 2" xfId="1463"/>
    <cellStyle name="ColLevel_0" xfId="1464"/>
    <cellStyle name="常规 6" xfId="1465"/>
    <cellStyle name="常规 12 2 5" xfId="1466"/>
    <cellStyle name="常规 3 2 2 4 3" xfId="1467"/>
    <cellStyle name="标题 1 4 2" xfId="1468"/>
    <cellStyle name="20% - 强调文字颜色 5 2" xfId="1469"/>
    <cellStyle name="标题 2 3_2017年人大参阅资料（代表大会-定）1.14" xfId="1470"/>
    <cellStyle name="常规 2 3 9" xfId="1471"/>
    <cellStyle name="差 3 3" xfId="1472"/>
    <cellStyle name="检查单元格 3 2" xfId="1473"/>
    <cellStyle name="常规 2 6 2 3" xfId="1474"/>
    <cellStyle name="千位分隔 2 2 5 2 2" xfId="1475"/>
    <cellStyle name="小数" xfId="1476"/>
    <cellStyle name="40% - 强调文字颜色 4 2 4 2" xfId="1477"/>
    <cellStyle name="常规 3 2 3 2 3 3" xfId="1478"/>
    <cellStyle name="60% - 强调文字颜色 1 3" xfId="1479"/>
    <cellStyle name="常规 2 2 2 3 4 2 2 2" xfId="1480"/>
    <cellStyle name="常规 2 2 2 9" xfId="1481"/>
    <cellStyle name="常规 8 2 2 3 2 2" xfId="1482"/>
    <cellStyle name="千位分隔 4 2" xfId="1483"/>
    <cellStyle name="40% - 强调文字颜色 1 2 4 2" xfId="1484"/>
    <cellStyle name="常规 11 7 3" xfId="1485"/>
    <cellStyle name="常规 2 4 5 2 2" xfId="1486"/>
    <cellStyle name="差_表一 1 3 2" xfId="1487"/>
    <cellStyle name="60% - 强调文字颜色 5 3 3" xfId="1488"/>
    <cellStyle name="强调文字颜色 3 2 3" xfId="1489"/>
    <cellStyle name="常规 11 4 2" xfId="1490"/>
    <cellStyle name="常规 8 6 2" xfId="1491"/>
    <cellStyle name="常规 2 2 2 2 2 4 2" xfId="1492"/>
    <cellStyle name="20% - 强调文字颜色 5 2 3_2017年人大参阅资料（代表大会-定）1.14" xfId="1493"/>
    <cellStyle name="常规 8 2 4 2 3" xfId="1494"/>
    <cellStyle name="常规 2 5 2 4 3" xfId="1495"/>
    <cellStyle name="常规 2 2 2 3 2 2 6 2 2" xfId="1496"/>
    <cellStyle name="常规 19" xfId="1497"/>
    <cellStyle name="常规 24" xfId="1498"/>
    <cellStyle name="千位分隔 2 2 4 3" xfId="1499"/>
    <cellStyle name="_2015年市本级财力测算(12.11)" xfId="1500"/>
    <cellStyle name="常规 7 3 3 2" xfId="1501"/>
    <cellStyle name="解释性文本 3 2" xfId="1502"/>
    <cellStyle name="60% - 强调文字颜色 2 3 2" xfId="1503"/>
    <cellStyle name="常规 2 2 3 3 2 2 2" xfId="1504"/>
    <cellStyle name="好_岳塘区 3 2" xfId="1505"/>
    <cellStyle name="常规 3 2 2 2 2 2 2 2" xfId="1506"/>
    <cellStyle name="标题 4 2 2" xfId="1507"/>
    <cellStyle name="常规 3 2 3 4 3" xfId="1508"/>
    <cellStyle name="常规 2 7 3 2 2" xfId="1509"/>
    <cellStyle name="常规 2 2 2 3 2 2 4 2 3" xfId="1510"/>
    <cellStyle name="常规 2 13" xfId="1511"/>
    <cellStyle name="常规 29 4" xfId="1512"/>
    <cellStyle name="常规 3 5 2" xfId="1513"/>
    <cellStyle name="60% - 强调文字颜色 5 3_2017年人大参阅资料（代表大会-定）1.14" xfId="1514"/>
    <cellStyle name="常规 3 2 6 3" xfId="1515"/>
    <cellStyle name="常规 11 3 2 2" xfId="1516"/>
    <cellStyle name="计算 3 2" xfId="1517"/>
    <cellStyle name="好 2 3" xfId="1518"/>
    <cellStyle name="60% - 强调文字颜色 3 3 3" xfId="1519"/>
    <cellStyle name="常规 2 2 2 3 4 2 2" xfId="1520"/>
    <cellStyle name="常规 2 6 9" xfId="1521"/>
    <cellStyle name="常规 7 2 2 4" xfId="1522"/>
    <cellStyle name="差_市本级" xfId="1523"/>
    <cellStyle name="20% - 强调文字颜色 3 4" xfId="1524"/>
    <cellStyle name="常规 2 3 2 5 3" xfId="1525"/>
    <cellStyle name="常规 29 4 2" xfId="1526"/>
    <cellStyle name="常规_09年决算参阅资料(常委会定)" xfId="1527"/>
    <cellStyle name="20% - 强调文字颜色 3 5" xfId="1528"/>
    <cellStyle name="常规 9 3 2" xfId="1529"/>
    <cellStyle name="常规 11 5" xfId="1530"/>
    <cellStyle name="千位分隔 2 4 2 2 2" xfId="1531"/>
    <cellStyle name="常规 4 3 2 3" xfId="1532"/>
    <cellStyle name="40% - 强调文字颜色 2 3 2" xfId="1533"/>
    <cellStyle name="常规 2 2 2 3 2 2 5 2 3" xfId="1534"/>
    <cellStyle name="20% - 强调文字颜色 1 3_2017年人大参阅资料（代表大会-定）1.14" xfId="1535"/>
    <cellStyle name="千分位_ 白土" xfId="1536"/>
    <cellStyle name="40% - 强调文字颜色 4 2 2" xfId="1537"/>
    <cellStyle name="常规 10 3 2 4" xfId="1538"/>
    <cellStyle name="20% - 强调文字颜色 1 2 3" xfId="1539"/>
    <cellStyle name="常规 2 2 3 2 2 2 2 2" xfId="1540"/>
    <cellStyle name="40% - 强调文字颜色 1 2_2017年人大参阅资料（代表大会-定）1.14" xfId="1541"/>
    <cellStyle name="差_岳塘区" xfId="1542"/>
    <cellStyle name="常规_预算执行" xfId="1543"/>
    <cellStyle name="40% - 强调文字颜色 3 4" xfId="1544"/>
    <cellStyle name="常规 4 2 2 2 3 3" xfId="1545"/>
    <cellStyle name="千位分隔 3 8" xfId="1546"/>
    <cellStyle name="常规 2 2 2 2 4 2 2" xfId="1547"/>
    <cellStyle name="好_武陵 3 2" xfId="1548"/>
    <cellStyle name="常规 11 6 2" xfId="1549"/>
    <cellStyle name="常规 3 2 2 3 2 2 2" xfId="1550"/>
    <cellStyle name="常规 3 8 4" xfId="1551"/>
    <cellStyle name="常规 3 5 2 3" xfId="1552"/>
    <cellStyle name="常规 16 3" xfId="1553"/>
    <cellStyle name="解释性文本 3_2017年人大参阅资料（代表大会-定）1.14" xfId="1554"/>
    <cellStyle name="常规 2 6 2 3 2" xfId="1555"/>
    <cellStyle name="千位分隔 2 2 5 2 2 2" xfId="1556"/>
    <cellStyle name="标题 2 3 3" xfId="1557"/>
    <cellStyle name="常规 2 4 2 6" xfId="1558"/>
    <cellStyle name="常规 3 2 3 2 2 2 3" xfId="1559"/>
    <cellStyle name="20% - 强调文字颜色 1 2 2" xfId="1560"/>
    <cellStyle name="好_湘潭 2" xfId="1561"/>
    <cellStyle name="常规 2 3 2 4 3" xfId="1562"/>
    <cellStyle name="常规 9 3 3" xfId="1563"/>
    <cellStyle name="常规 11 6" xfId="1564"/>
    <cellStyle name="常规 4 6 2" xfId="1565"/>
    <cellStyle name="20% - 强调文字颜色 2 2_2017年人大参阅资料（代表大会-定）1.14" xfId="1566"/>
    <cellStyle name="常规 2 2 2 4 6 3" xfId="1567"/>
    <cellStyle name="常规 9 5 2" xfId="1568"/>
    <cellStyle name="常规 2 2 2 2 3 3 2" xfId="1569"/>
    <cellStyle name="常规 13 5" xfId="1570"/>
    <cellStyle name="常规 2 2 2 2 2 5 2 2 2" xfId="1571"/>
    <cellStyle name="汇总 3" xfId="1572"/>
    <cellStyle name="常规 3 3 2 2 2" xfId="1573"/>
    <cellStyle name="40% - 强调文字颜色 5 2 3_2017年人大参阅资料（代表大会-定）1.14" xfId="1574"/>
    <cellStyle name="常规 4 5 3" xfId="1575"/>
    <cellStyle name="60% - 强调文字颜色 3 2 4 2" xfId="1576"/>
    <cellStyle name="20% - 强调文字颜色 1 2 4_2017年人大参阅资料（代表大会-定）1.14" xfId="1577"/>
    <cellStyle name="20% - 强调文字颜色 5 3 2" xfId="1578"/>
    <cellStyle name="标题 1 4" xfId="1579"/>
    <cellStyle name="常规 3 2 2 2 5 2" xfId="1580"/>
    <cellStyle name="标题 9" xfId="1581"/>
    <cellStyle name="常规 2 2 2 8 3" xfId="1582"/>
    <cellStyle name="常规 10 10" xfId="1583"/>
    <cellStyle name="警告文本 2 2" xfId="1584"/>
    <cellStyle name="常规 4 3 2 2 2 3" xfId="1585"/>
    <cellStyle name="强调文字颜色 4 2 3" xfId="1586"/>
    <cellStyle name="常规 12 4 2" xfId="1587"/>
    <cellStyle name="20% - 强调文字颜色 4 2 4_2017年人大参阅资料（代表大会-定）1.14" xfId="1588"/>
    <cellStyle name="20% - 强调文字颜色 3 3" xfId="1589"/>
    <cellStyle name="常规 11 3 3" xfId="1590"/>
    <cellStyle name="标题 3 2 4 2" xfId="1591"/>
    <cellStyle name="40% - 强调文字颜色 5 2" xfId="1592"/>
    <cellStyle name="标题 4 2 4 2" xfId="1593"/>
    <cellStyle name="千位分隔 2 6 2" xfId="1594"/>
    <cellStyle name="통화 [0]_BOILER-CO1" xfId="1595"/>
    <cellStyle name="常规 2 2 2 6 2" xfId="1596"/>
    <cellStyle name="20% - 强调文字颜色 4 4" xfId="1597"/>
    <cellStyle name="差 3" xfId="1598"/>
    <cellStyle name="常规 4 3 3 2 3" xfId="1599"/>
    <cellStyle name="差_附件2 益阳市市级国有资本经营预算表(定稿) 2" xfId="1600"/>
    <cellStyle name="常规 3 2 2 4 2 2 2 2" xfId="1601"/>
    <cellStyle name="小数 2 2" xfId="1602"/>
    <cellStyle name="40% - 强调文字颜色 3 2 2" xfId="1603"/>
    <cellStyle name="常规 10 2 2 4" xfId="1604"/>
    <cellStyle name="常规 12 4" xfId="1605"/>
    <cellStyle name="常规 2 10 2 3" xfId="1606"/>
    <cellStyle name="常规 2 2 2 4 5 2 3" xfId="1607"/>
    <cellStyle name="常规 11 6 4" xfId="1608"/>
    <cellStyle name="常规 2 2 2 8 2 2" xfId="1609"/>
    <cellStyle name="常规 31" xfId="1610"/>
    <cellStyle name="常规 26" xfId="1611"/>
    <cellStyle name="常规 4 2 2 2 2 2 2" xfId="1612"/>
    <cellStyle name="常规 2 3 5 2 3" xfId="1613"/>
    <cellStyle name="数字" xfId="1614"/>
    <cellStyle name="千位分隔 2 3" xfId="1615"/>
    <cellStyle name="常规 11 5 4" xfId="1616"/>
    <cellStyle name="40% - 强调文字颜色 6 5" xfId="1617"/>
    <cellStyle name="20% - 强调文字颜色 2 2 4" xfId="1618"/>
    <cellStyle name="小数 2" xfId="1619"/>
    <cellStyle name="40% - 强调文字颜色 3 2" xfId="1620"/>
    <cellStyle name="计算 2 2" xfId="1621"/>
    <cellStyle name="40% - 强调文字颜色 1 2 4_2017年人大参阅资料（代表大会-定）1.14" xfId="1622"/>
    <cellStyle name="40% - 强调文字颜色 5 3 3" xfId="1623"/>
    <cellStyle name="常规 9 7" xfId="1624"/>
    <cellStyle name="常规 2 2 2 2 2 2 2 2 2" xfId="1625"/>
    <cellStyle name="常规 8 4 2 2 2" xfId="1626"/>
    <cellStyle name="常规 2 2 3" xfId="1627"/>
    <cellStyle name="常规 4 3 2 5" xfId="1628"/>
    <cellStyle name="40% - 强调文字颜色 2 3 4" xfId="1629"/>
    <cellStyle name="千位分隔 3" xfId="1630"/>
    <cellStyle name="链接单元格 3 3" xfId="1631"/>
    <cellStyle name="常规 3 2 2 6 2 2 2" xfId="1632"/>
    <cellStyle name="常规 10 4 3 2" xfId="1633"/>
    <cellStyle name="强调文字颜色 2 2 4 2" xfId="1634"/>
    <cellStyle name="20% - 强调文字颜色 4 5" xfId="1635"/>
    <cellStyle name="常规 2 3 2 5 2" xfId="1636"/>
    <cellStyle name="常规 9 4 2" xfId="1637"/>
    <cellStyle name="常规 2 2 2 2 3 2 2" xfId="1638"/>
    <cellStyle name="常规 12 5" xfId="1639"/>
    <cellStyle name="注释 3 2" xfId="1640"/>
    <cellStyle name="20% - 强调文字颜色 2 2" xfId="1641"/>
    <cellStyle name="链接单元格 2 3 2" xfId="1642"/>
    <cellStyle name="常规 2 8 3" xfId="1643"/>
    <cellStyle name="常规 10 4 2 2 2" xfId="1644"/>
    <cellStyle name="标题 1 2" xfId="1645"/>
    <cellStyle name="常规 3 2 2 2 4 2 2 2" xfId="1646"/>
    <cellStyle name="40% - 强调文字颜色 1 3_2017年人大参阅资料（代表大会-定）1.14" xfId="1647"/>
    <cellStyle name="常规 7" xfId="1648"/>
    <cellStyle name="汇总 2 2" xfId="1649"/>
    <cellStyle name="强调文字颜色 5 2 3" xfId="1650"/>
    <cellStyle name="常规 10 3 2 3" xfId="1651"/>
    <cellStyle name="常规 2 5 3 2 3" xfId="1652"/>
    <cellStyle name="20% - 强调文字颜色 2 3 2" xfId="1653"/>
    <cellStyle name="20% - 强调文字颜色 2 4" xfId="1654"/>
    <cellStyle name="常规 11 10" xfId="1655"/>
    <cellStyle name="差_岳阳楼区11年地方财政预算表" xfId="1656"/>
    <cellStyle name="常规 2 2 2 4 2 3 2" xfId="1657"/>
    <cellStyle name="20% - 强调文字颜色 2 5" xfId="1658"/>
    <cellStyle name="标题 1 2 4 2" xfId="1659"/>
    <cellStyle name="常规_Book1_人大执行06预算07" xfId="1660"/>
    <cellStyle name="常规 2 2 2 2 2 4 2 3" xfId="1661"/>
    <cellStyle name="20% - 强调文字颜色 3 2 2" xfId="1662"/>
    <cellStyle name="常规 3 2 5 2" xfId="1663"/>
    <cellStyle name="千位分隔 2" xfId="1664"/>
    <cellStyle name="常规 4 3 2 4" xfId="1665"/>
    <cellStyle name="40% - 强调文字颜色 2 3 3" xfId="1666"/>
    <cellStyle name="常规 11 5 2 2 2" xfId="1667"/>
    <cellStyle name="常规 4 2 3 4" xfId="1668"/>
    <cellStyle name="标题 4 3_2017年人大参阅资料（代表大会-定）1.14" xfId="1669"/>
    <cellStyle name="常规 2 2 2 3 3 2 2 2" xfId="1670"/>
    <cellStyle name="常规 4 5 4" xfId="1671"/>
    <cellStyle name="60% - 强调文字颜色 3 2 4" xfId="1672"/>
    <cellStyle name="常规 2 4 2 4 2 3" xfId="1673"/>
    <cellStyle name="常规 7 6" xfId="1674"/>
    <cellStyle name="常规 2 5" xfId="1675"/>
    <cellStyle name="60% - 强调文字颜色 6 3" xfId="1676"/>
    <cellStyle name="常规 3 2" xfId="1677"/>
    <cellStyle name="常规 2 2 2 3 2 2 2 4" xfId="1678"/>
    <cellStyle name="20% - 强调文字颜色 6 3 2" xfId="1679"/>
    <cellStyle name="40% - 强调文字颜色 6 2 4_2017年人大参阅资料（代表大会-定）1.14" xfId="1680"/>
    <cellStyle name="常规 3 2 6 2 3" xfId="1681"/>
    <cellStyle name="20% - 强调文字颜色 2 2 2" xfId="1682"/>
    <cellStyle name="40% - 强调文字颜色 6 3" xfId="1683"/>
    <cellStyle name="40% - 强调文字颜色 6 3 2" xfId="1684"/>
    <cellStyle name="40% - 强调文字颜色 6 3 3" xfId="1685"/>
    <cellStyle name="千位分隔 3 2 3 3" xfId="1686"/>
    <cellStyle name="常规 2 2 5 3" xfId="1687"/>
    <cellStyle name="常规 6 3 4" xfId="1688"/>
    <cellStyle name="常规 2 5 3 3 2 2" xfId="1689"/>
    <cellStyle name="千位分隔 3 2" xfId="1690"/>
    <cellStyle name="40% - 强调文字颜色 6 3 4" xfId="1691"/>
    <cellStyle name="千位分隔 4 4" xfId="1692"/>
    <cellStyle name="常规 2 5 5 2 2 2" xfId="1693"/>
    <cellStyle name="20% - 强调文字颜色 2 2 3" xfId="1694"/>
    <cellStyle name="40% - 强调文字颜色 6 4" xfId="1695"/>
    <cellStyle name="常规 3 2 4 2 2 3" xfId="1696"/>
    <cellStyle name="60% - 强调文字颜色 4 2 2" xfId="1697"/>
    <cellStyle name="常规 3 2 3 2 4" xfId="1698"/>
    <cellStyle name="常规 8 2 4 4" xfId="1699"/>
    <cellStyle name="常规 2 5 2 6" xfId="1700"/>
    <cellStyle name="60% - 强调文字颜色 1 2 3" xfId="1701"/>
    <cellStyle name="常规 4 3 2 2 2 2 2" xfId="1702"/>
    <cellStyle name="60% - 强调文字颜色 6 3 3" xfId="1703"/>
    <cellStyle name="常规 2 5 3" xfId="1704"/>
    <cellStyle name="常规 7 3 2 3" xfId="1705"/>
    <cellStyle name="Input [yellow]" xfId="1706"/>
    <cellStyle name="常规 2 4 4 2 2 2" xfId="1707"/>
    <cellStyle name="60% - 强调文字颜色 1 3 3" xfId="1708"/>
    <cellStyle name="常规 2 6 3" xfId="1709"/>
    <cellStyle name="常规 7 3 2 4" xfId="1710"/>
    <cellStyle name="常规 2 2 2 3 5 2 2" xfId="1711"/>
    <cellStyle name="常规 2 2 2 3 2 2 2 2 2 2" xfId="1712"/>
    <cellStyle name="常规 2 2 2 3 3 2 2" xfId="1713"/>
    <cellStyle name="常规 4 2 4 3" xfId="1714"/>
    <cellStyle name="gcd 2" xfId="1715"/>
    <cellStyle name="常规 2 5 5 2 2" xfId="1716"/>
    <cellStyle name="常规 3 2 2" xfId="1717"/>
    <cellStyle name="常规 2 2 2 3 3 4" xfId="1718"/>
    <cellStyle name="千位分隔 9 2 2" xfId="1719"/>
    <cellStyle name="常规 8 2 4" xfId="1720"/>
    <cellStyle name="常规 3 2 8 3" xfId="1721"/>
    <cellStyle name="常规 7 3 2 2 2" xfId="1722"/>
    <cellStyle name="常规 3 5 3" xfId="1723"/>
    <cellStyle name="常规 8 3 3 2 2" xfId="1724"/>
    <cellStyle name="适中 3" xfId="1725"/>
    <cellStyle name="60% - 强调文字颜色 2 2 4" xfId="1726"/>
    <cellStyle name="常规 3 5 4" xfId="1727"/>
    <cellStyle name="60% - 强调文字颜色 2 2 4 2" xfId="1728"/>
    <cellStyle name="常规 4 3 2 2" xfId="1729"/>
    <cellStyle name="Header1" xfId="1730"/>
    <cellStyle name="常规 2_2012年度湖南省省级国有资本经营预算表" xfId="1731"/>
    <cellStyle name="20% - 强调文字颜色 3 3_2017年人大参阅资料（代表大会-定）1.14" xfId="1732"/>
    <cellStyle name="常规 5 4 2" xfId="1733"/>
    <cellStyle name="常规 2 3 2 2 3" xfId="1734"/>
    <cellStyle name="注释 2" xfId="1735"/>
    <cellStyle name="常规 2 2 2 3 2 8" xfId="1736"/>
    <cellStyle name="常规 2 12 3" xfId="1737"/>
    <cellStyle name="常规 2 2 2 2 2 6" xfId="1738"/>
    <cellStyle name="常规 8 8" xfId="1739"/>
    <cellStyle name="常规 11 6 2 2" xfId="1740"/>
    <cellStyle name="60% - 强调文字颜色 2 3_2017年人大参阅资料（代表大会-定）1.14" xfId="1741"/>
    <cellStyle name="常规 2 2 2 3 3 3 2" xfId="1742"/>
    <cellStyle name="常规 4 2 5 2 3" xfId="1743"/>
    <cellStyle name="常规 2 2 2 3 2 5" xfId="1744"/>
    <cellStyle name="常规 2 2 2 3 2 2 2 3 3" xfId="1745"/>
    <cellStyle name="常规 7 5 2 3" xfId="1746"/>
    <cellStyle name="60% - 强调文字颜色 3 3_2017年人大参阅资料（代表大会-定）1.14" xfId="1747"/>
    <cellStyle name="常规 8 4 3 2" xfId="1748"/>
    <cellStyle name="常规 2 2 2 2 2 2 3 2" xfId="1749"/>
    <cellStyle name="常规 15" xfId="1750"/>
    <cellStyle name="常规 20" xfId="1751"/>
    <cellStyle name="标题 2 2" xfId="1752"/>
    <cellStyle name="60% - 强调文字颜色 4 3 2" xfId="1753"/>
    <cellStyle name="常规 16" xfId="1754"/>
    <cellStyle name="常规 21" xfId="1755"/>
    <cellStyle name="标题 2 3" xfId="1756"/>
    <cellStyle name="常规 2 5 3 4" xfId="1757"/>
    <cellStyle name="常规 8 2 5 2" xfId="1758"/>
    <cellStyle name="60% - 强调文字颜色 4 3 3" xfId="1759"/>
    <cellStyle name="常规 2 3 2 2 2 2 2 2" xfId="1760"/>
    <cellStyle name="强调文字颜色 2 2 3" xfId="1761"/>
    <cellStyle name="好_德山 3 2" xfId="1762"/>
    <cellStyle name="常规 10 4 2" xfId="1763"/>
    <cellStyle name="强调文字颜色 5 2 2" xfId="1764"/>
    <cellStyle name="常规 2 2 6 3" xfId="1765"/>
    <cellStyle name="常规 10 3 2 2" xfId="1766"/>
    <cellStyle name="常规 2 3 2 4 2 3" xfId="1767"/>
    <cellStyle name="常规 2 6 2 2 2 2 2" xfId="1768"/>
    <cellStyle name="强调文字颜色 3 2" xfId="1769"/>
    <cellStyle name="no dec" xfId="1770"/>
    <cellStyle name="60% - 强调文字颜色 5 2 2" xfId="1771"/>
    <cellStyle name="60% - 强调文字颜色 5 2 3" xfId="1772"/>
    <cellStyle name="常规 11 3 2" xfId="1773"/>
    <cellStyle name="常规 2 2 2 2 2 3 2 3" xfId="1774"/>
    <cellStyle name="常规 2 3_2016年区内设部门经费预算情况表（修改后）" xfId="1775"/>
    <cellStyle name="常规 8 5 2 3" xfId="1776"/>
    <cellStyle name="千位分隔 3 5 3" xfId="1777"/>
    <cellStyle name="常规 2 5 5" xfId="1778"/>
    <cellStyle name="常规 2 5 2 3 2 2 2" xfId="1779"/>
    <cellStyle name="常规 5 4 2 2 2" xfId="1780"/>
    <cellStyle name="40% - 强调文字颜色 1 5" xfId="1781"/>
    <cellStyle name="gcd" xfId="1782"/>
    <cellStyle name="60% - 强调文字颜色 5 3 2" xfId="1783"/>
    <cellStyle name="千位分隔 3 6 2" xfId="1784"/>
    <cellStyle name="常规 2 6 4" xfId="1785"/>
    <cellStyle name="常规 2 4 5 2 2 2" xfId="1786"/>
    <cellStyle name="Calc Currency (0)" xfId="1787"/>
    <cellStyle name="常规 7 2 5" xfId="1788"/>
    <cellStyle name="常规 2 4" xfId="1789"/>
    <cellStyle name="60% - 强调文字颜色 6 2" xfId="1790"/>
    <cellStyle name="常规 9 4 2 2 2" xfId="1791"/>
    <cellStyle name="常规 2 2 2 2 3 2 2 2 2" xfId="1792"/>
    <cellStyle name="常规 2 4 2" xfId="1793"/>
    <cellStyle name="60% - 强调文字颜色 6 2 2" xfId="1794"/>
    <cellStyle name="常规 2 3 2 3 2 3" xfId="1795"/>
    <cellStyle name="常规 10 2_执行14预算15年人代会报表（主席团100份1.16定稿）" xfId="1796"/>
    <cellStyle name="常规 3 2 3 5 3" xfId="1797"/>
    <cellStyle name="常规 2 4 3" xfId="1798"/>
    <cellStyle name="60% - 强调文字颜色 6 2 3" xfId="1799"/>
    <cellStyle name="常规 7 5 3" xfId="1800"/>
    <cellStyle name="常规 12 3 2" xfId="1801"/>
    <cellStyle name="常规 6 5 2 2" xfId="1802"/>
    <cellStyle name="Input_2017年人大参阅资料（代表大会-定）1.14" xfId="1803"/>
    <cellStyle name="常规 2 4 2 2 2 2" xfId="1804"/>
    <cellStyle name="常规 2 11 2 2" xfId="1805"/>
    <cellStyle name="差_表一 1 2" xfId="1806"/>
    <cellStyle name="常规 11 5 3" xfId="1807"/>
    <cellStyle name="常规 9 3 2 3" xfId="1808"/>
    <cellStyle name="常规 11 3" xfId="1809"/>
    <cellStyle name="常规 2 2 3 5 3" xfId="1810"/>
    <cellStyle name="好_市本级 2" xfId="1811"/>
    <cellStyle name="常规 2 2 2 3 2 6" xfId="1812"/>
    <cellStyle name="输出 4" xfId="1813"/>
    <cellStyle name="_ET_STYLE_NoName_00_ 2" xfId="1814"/>
    <cellStyle name="常规 4 4_执行14预算15年人代会报表（主席团100份1.16定稿）" xfId="1815"/>
    <cellStyle name="常规 2 2 2 5 2" xfId="1816"/>
    <cellStyle name="常规 13 2" xfId="1817"/>
    <cellStyle name="常规 2 2 2 2 2 3 2 2" xfId="1818"/>
    <cellStyle name="常规 8 5 2 2" xfId="1819"/>
    <cellStyle name="常规 2 2 2 4 2 3 2 2" xfId="1820"/>
    <cellStyle name="콤마 [0]_BOILER-CO1" xfId="1821"/>
    <cellStyle name="常规 2 7 3 2" xfId="1822"/>
    <cellStyle name="常规 2 10 3" xfId="1823"/>
    <cellStyle name="常规 3 2 3 6 3" xfId="1824"/>
    <cellStyle name="常规 2 2 2 4 4 2 3" xfId="1825"/>
    <cellStyle name="no dec 2" xfId="1826"/>
    <cellStyle name="常规 8 2 2 2" xfId="1827"/>
    <cellStyle name="Normal - Style1" xfId="1828"/>
    <cellStyle name="好_湘潭 3 2" xfId="1829"/>
    <cellStyle name="差 4" xfId="1830"/>
    <cellStyle name="百分比 2" xfId="1831"/>
    <cellStyle name="常规 2 5 2 2 3" xfId="1832"/>
    <cellStyle name="常规 2 8 2 2 2" xfId="1833"/>
    <cellStyle name="差 3_2017年人大参阅资料（代表大会-定）1.14" xfId="1834"/>
    <cellStyle name="常规 2 4 2 6 2" xfId="1835"/>
    <cellStyle name="常规 2 2 2 3 2 3 3" xfId="1836"/>
    <cellStyle name="百分比 2 2" xfId="1837"/>
    <cellStyle name="常规 2 5 2 2 3 2" xfId="1838"/>
    <cellStyle name="常规 2 4 2 6 2 2" xfId="1839"/>
    <cellStyle name="常规 8 2_执行14预算15年人代会报表（主席团100份1.16定稿）" xfId="1840"/>
    <cellStyle name="常规 2 2 2 3 2 3 3 2" xfId="1841"/>
    <cellStyle name="百分比 2 2 2" xfId="1842"/>
    <cellStyle name="标题 1 3" xfId="1843"/>
    <cellStyle name="标题 8" xfId="1844"/>
    <cellStyle name="强调文字颜色 5 3" xfId="1845"/>
    <cellStyle name="常规 2 5 2 2 3 2 2" xfId="1846"/>
    <cellStyle name="常规 4 2 2 4 2 6 2" xfId="1847"/>
    <cellStyle name="常规 3 3 4 2 2" xfId="1848"/>
    <cellStyle name="常规 2 2 2 3 2 3 4" xfId="1849"/>
    <cellStyle name="百分比 2 3" xfId="1850"/>
    <cellStyle name="常规 4 2 5 2" xfId="1851"/>
    <cellStyle name="常规 2 5 2 2 3 3" xfId="1852"/>
    <cellStyle name="未定义 2" xfId="1853"/>
    <cellStyle name="常规 11 4 2 3" xfId="1854"/>
    <cellStyle name="好_表一 1 3 2" xfId="1855"/>
    <cellStyle name="标题 1 2 2" xfId="1856"/>
    <cellStyle name="警告文本 2" xfId="1857"/>
    <cellStyle name="标题 7 2" xfId="1858"/>
    <cellStyle name="常规 2 6 6 2 2" xfId="1859"/>
    <cellStyle name="常规 2 2 6 2" xfId="1860"/>
    <cellStyle name="标题 1 2 3" xfId="1861"/>
    <cellStyle name="标题 1 2 4" xfId="1862"/>
    <cellStyle name="标题 1 3 2" xfId="1863"/>
    <cellStyle name="常规 2 2 3 2 2" xfId="1864"/>
    <cellStyle name="常规 2 2 3 2 3 3" xfId="1865"/>
    <cellStyle name="常规 10 3_执行14预算15年人代会报表（主席团100份1.16定稿）" xfId="1866"/>
    <cellStyle name="常规 2 2 7 2" xfId="1867"/>
    <cellStyle name="常规 3 2 3 3" xfId="1868"/>
    <cellStyle name="标题 1 3 3" xfId="1869"/>
    <cellStyle name="好_岳塘区" xfId="1870"/>
    <cellStyle name="常规 10 3 3 2" xfId="1871"/>
    <cellStyle name="常规 2 2 7 3" xfId="1872"/>
    <cellStyle name="常规 3 2 3 4" xfId="1873"/>
    <cellStyle name="常规 9 5 3" xfId="1874"/>
    <cellStyle name="常规 2 2 2 2 3 3 3" xfId="1875"/>
    <cellStyle name="常规 13 6" xfId="1876"/>
    <cellStyle name="汇总 4" xfId="1877"/>
    <cellStyle name="强调文字颜色 1 3_2017年人大参阅资料（代表大会-定）1.14" xfId="1878"/>
    <cellStyle name="计算 2 3" xfId="1879"/>
    <cellStyle name="常规 3 2 2 3 2 2" xfId="1880"/>
    <cellStyle name="常规 3 3 8" xfId="1881"/>
    <cellStyle name="标题 1 3_2017年人大参阅资料（代表大会-定）1.14" xfId="1882"/>
    <cellStyle name="常规 2 10 2" xfId="1883"/>
    <cellStyle name="常规 2 2 2 3 2 3 2 2 3" xfId="1884"/>
    <cellStyle name="40% - 强调文字颜色 3 3 2" xfId="1885"/>
    <cellStyle name="常规 4 4 2 3" xfId="1886"/>
    <cellStyle name="常规 10 2 3 4" xfId="1887"/>
    <cellStyle name="标题 2 2 2" xfId="1888"/>
    <cellStyle name="常规 2 6 2 2 2 3" xfId="1889"/>
    <cellStyle name="常规 15 2" xfId="1890"/>
    <cellStyle name="常规 2 6 2 2 2" xfId="1891"/>
    <cellStyle name="标题 2 2 3" xfId="1892"/>
    <cellStyle name="常规 15 3" xfId="1893"/>
    <cellStyle name="千位分隔 3 5 2" xfId="1894"/>
    <cellStyle name="常规 2 5 4" xfId="1895"/>
    <cellStyle name="强调文字颜色 6 3_2017年人大参阅资料（代表大会-定）1.14" xfId="1896"/>
    <cellStyle name="常规 10 11" xfId="1897"/>
    <cellStyle name="强调文字颜色 4 2 4" xfId="1898"/>
    <cellStyle name="常规 4 2 2 2 2" xfId="1899"/>
    <cellStyle name="常规 12 4 3" xfId="1900"/>
    <cellStyle name="差_大通湖2013年调整预算表" xfId="1901"/>
    <cellStyle name="常规 3 2 2 4 2 2" xfId="1902"/>
    <cellStyle name="20% - 强调文字颜色 4 3_2017年人大参阅资料（代表大会-定）1.14" xfId="1903"/>
    <cellStyle name="常规 3 2 2 3" xfId="1904"/>
    <cellStyle name="好 4 2" xfId="1905"/>
    <cellStyle name="常规 2 4 2 2 3 2" xfId="1906"/>
    <cellStyle name="标题 2 4" xfId="1907"/>
    <cellStyle name="常规 22" xfId="1908"/>
    <cellStyle name="常规 17" xfId="1909"/>
    <cellStyle name="标题 3 2" xfId="1910"/>
    <cellStyle name="货币[0] 2 2" xfId="1911"/>
    <cellStyle name="常规 7 2 3" xfId="1912"/>
    <cellStyle name="常规 2 4 6" xfId="1913"/>
    <cellStyle name="常规 2 4 2 5 2 2" xfId="1914"/>
    <cellStyle name="常规 2 2 2 3 2 2 7" xfId="1915"/>
    <cellStyle name="标题 3 3_2017年人大参阅资料（代表大会-定）1.14" xfId="1916"/>
    <cellStyle name="常规 7 2 3 2" xfId="1917"/>
    <cellStyle name="常规 3 4_执行14预算15年人代会报表（主席团100份1.16定稿）" xfId="1918"/>
    <cellStyle name="标题 3 2 2" xfId="1919"/>
    <cellStyle name="常规 2 4 6 2" xfId="1920"/>
    <cellStyle name="常规 11 3_执行14预算15年人代会报表（主席团100份1.16定稿）" xfId="1921"/>
    <cellStyle name="常规 12 9" xfId="1922"/>
    <cellStyle name="常规 8 5 2" xfId="1923"/>
    <cellStyle name="常规 2 2 2 2 2 3 2" xfId="1924"/>
    <cellStyle name="常规 2 4 2 2 4" xfId="1925"/>
    <cellStyle name="汇总 2 4 2" xfId="1926"/>
    <cellStyle name="常规 3 2 2 4 4" xfId="1927"/>
    <cellStyle name="常规 9 2 2 2 3" xfId="1928"/>
    <cellStyle name="常规 2 4 6 4" xfId="1929"/>
    <cellStyle name="20% - 强调文字颜色 2 2 4_2017年人大参阅资料（代表大会-定）1.14" xfId="1930"/>
    <cellStyle name="常规 3 2 7 2 2" xfId="1931"/>
    <cellStyle name="常规 2 5 2 2 4" xfId="1932"/>
    <cellStyle name="常规 2 2 2 3 2 3 2" xfId="1933"/>
    <cellStyle name="常规 2 6 3 2 3" xfId="1934"/>
    <cellStyle name="标题 3 2 4" xfId="1935"/>
    <cellStyle name="常规 2 4 2 3 2 3" xfId="1936"/>
    <cellStyle name="千位分隔 8 2 2" xfId="1937"/>
    <cellStyle name="常规 7 2 4" xfId="1938"/>
    <cellStyle name="标题 4 4 2" xfId="1939"/>
    <cellStyle name="标题 3 3" xfId="1940"/>
    <cellStyle name="标题 3 3 2" xfId="1941"/>
    <cellStyle name="常规 3 2 2 3 5 2 3" xfId="1942"/>
    <cellStyle name="常规 3 2 2 5 3" xfId="1943"/>
    <cellStyle name="强调文字颜色 5 2" xfId="1944"/>
    <cellStyle name="好_2014年大通湖调整预算数据表格上报改2" xfId="1945"/>
    <cellStyle name="标题 3 4" xfId="1946"/>
    <cellStyle name="常规 3 2 2 2 2 2 2 3" xfId="1947"/>
    <cellStyle name="常规 2 6 4 2 2" xfId="1948"/>
    <cellStyle name="标题 4 2 3" xfId="1949"/>
    <cellStyle name="常规_Book1_执行09预算10(1.4)" xfId="1950"/>
    <cellStyle name="注释 4 2" xfId="1951"/>
    <cellStyle name="常规 7 5" xfId="1952"/>
    <cellStyle name="常规 2 4 2 4 2 2" xfId="1953"/>
    <cellStyle name="常规 2 2 2 6 3" xfId="1954"/>
    <cellStyle name="常规 2 6 4 2 3" xfId="1955"/>
    <cellStyle name="标题 4 2 4" xfId="1956"/>
    <cellStyle name="常规 7 3 4" xfId="1957"/>
    <cellStyle name="常规 3 2 2 2 2 2 3" xfId="1958"/>
    <cellStyle name="标题 4 3" xfId="1959"/>
    <cellStyle name="标题 4 3 2" xfId="1960"/>
    <cellStyle name="千位分隔 4 3" xfId="1961"/>
    <cellStyle name="常规 11 7 4" xfId="1962"/>
    <cellStyle name="标题 4 3 3" xfId="1963"/>
    <cellStyle name="千位分隔[0] 3" xfId="1964"/>
    <cellStyle name="常规 2 2 3 6 3" xfId="1965"/>
    <cellStyle name="常规 7 10" xfId="1966"/>
    <cellStyle name="常规 2 2 6 2 2 2" xfId="1967"/>
    <cellStyle name="千位分隔 5 2" xfId="1968"/>
    <cellStyle name="常规 3 3 2 4" xfId="1969"/>
    <cellStyle name="常规 11 4 2 2 2" xfId="1970"/>
    <cellStyle name="适中 2" xfId="1971"/>
    <cellStyle name="60% - 强调文字颜色 2 2 3" xfId="1972"/>
    <cellStyle name="解释性文本 2 3" xfId="1973"/>
    <cellStyle name="差_岳阳楼区11年地方财政预算表 2" xfId="1974"/>
    <cellStyle name="解释性文本 2 3 2" xfId="1975"/>
    <cellStyle name="汇总 2 4" xfId="1976"/>
    <cellStyle name="差_岳塘区 2" xfId="1977"/>
    <cellStyle name="常规 4 2 3 2 3" xfId="1978"/>
    <cellStyle name="常规 3 2 2 4 2 2 2" xfId="1979"/>
    <cellStyle name="40% - 强调文字颜色 4 3 2" xfId="1980"/>
    <cellStyle name="常规 4 5 2 3" xfId="1981"/>
    <cellStyle name="常规 3 2 2 6" xfId="1982"/>
    <cellStyle name="常规 3 2 2 3 5 3" xfId="1983"/>
    <cellStyle name="常规 2 2 2 4 3 2" xfId="1984"/>
    <cellStyle name="常规 3 2 2 2 2 3 2" xfId="1985"/>
    <cellStyle name="标题 5 2" xfId="1986"/>
    <cellStyle name="常规 7 2 2 2" xfId="1987"/>
    <cellStyle name="常规 2 6 7" xfId="1988"/>
    <cellStyle name="常规_报送2006年财政收支预计完成情况预计表（市州）！！！" xfId="1989"/>
    <cellStyle name="常规 2 15" xfId="1990"/>
    <cellStyle name="常规 3 2 2 2 2 3 3" xfId="1991"/>
    <cellStyle name="标题 5 3" xfId="1992"/>
    <cellStyle name="常规 2 2 7 2 2" xfId="1993"/>
    <cellStyle name="常规 3 2 3 3 2" xfId="1994"/>
    <cellStyle name="强调文字颜色 3 2 4" xfId="1995"/>
    <cellStyle name="常规 3 2 2 7 2 2" xfId="1996"/>
    <cellStyle name="常规 11 4 3" xfId="1997"/>
    <cellStyle name="20% - 强调文字颜色 6 2" xfId="1998"/>
    <cellStyle name="常规 2" xfId="1999"/>
    <cellStyle name="常规 3 2 2 2 2 4" xfId="2000"/>
    <cellStyle name="标题 6" xfId="2001"/>
    <cellStyle name="常规 2 4 2 2 2 2 2" xfId="2002"/>
    <cellStyle name="常规 4 2 3 3 3" xfId="2003"/>
    <cellStyle name="标题 6_2017年人大参阅资料（代表大会-定）1.14" xfId="2004"/>
    <cellStyle name="差_市本级 3 2" xfId="2005"/>
    <cellStyle name="常规 11 4 4" xfId="2006"/>
    <cellStyle name="千位分隔 2 2 2 2 3" xfId="2007"/>
    <cellStyle name="常规 2 3 2 4" xfId="2008"/>
    <cellStyle name="常规 11 3 2 2 2" xfId="2009"/>
    <cellStyle name="常规 16 4" xfId="2010"/>
    <cellStyle name="表标题" xfId="2011"/>
    <cellStyle name="解释性文本 4" xfId="2012"/>
    <cellStyle name="常规 2 2 3 3 2 3" xfId="2013"/>
    <cellStyle name="表标题 2" xfId="2014"/>
    <cellStyle name="常规 2 2 8" xfId="2015"/>
    <cellStyle name="差 2 2" xfId="2016"/>
    <cellStyle name="常规 2 2 9" xfId="2017"/>
    <cellStyle name="差 2 3" xfId="2018"/>
    <cellStyle name="常规 11 7 2" xfId="2019"/>
    <cellStyle name="链接单元格 4" xfId="2020"/>
    <cellStyle name="常规 2 3 8" xfId="2021"/>
    <cellStyle name="差 3 2" xfId="2022"/>
    <cellStyle name="差_表一 1" xfId="2023"/>
    <cellStyle name="常规 2 4 2 2 2 3" xfId="2024"/>
    <cellStyle name="差_高新区2015年上半年执行执行表 " xfId="2025"/>
    <cellStyle name="常规 9 2 2" xfId="2026"/>
    <cellStyle name="常规 10 5" xfId="2027"/>
    <cellStyle name="常规 2 3 2 2 2 2 3" xfId="2028"/>
    <cellStyle name="差_大通湖2013年调整预算表(定稿）" xfId="2029"/>
    <cellStyle name="千位分隔 2 2 6" xfId="2030"/>
    <cellStyle name="差_德山" xfId="2031"/>
    <cellStyle name="标题 3 3 3" xfId="2032"/>
    <cellStyle name="差_附件2 益阳市市级国有资本经营预算表(4)" xfId="2033"/>
    <cellStyle name="常规 2 2 2 4 6" xfId="2034"/>
    <cellStyle name="差_附件2 益阳市市级国有资本经营预算表(4) 2" xfId="2035"/>
    <cellStyle name="常规 11 2 3 2" xfId="2036"/>
    <cellStyle name="常规 3 2 2 6 2" xfId="2037"/>
    <cellStyle name="常规 2 2 2 4 3 2 2" xfId="2038"/>
    <cellStyle name="计算 3_2017年人大参阅资料（代表大会-定）1.14" xfId="2039"/>
    <cellStyle name="RowLevel_0" xfId="2040"/>
    <cellStyle name="常规 2 2 2 4 2 2 2 2" xfId="2041"/>
    <cellStyle name="常规 4 2 3 2 2 3" xfId="2042"/>
    <cellStyle name="常规 3 2 2 3 5" xfId="2043"/>
    <cellStyle name="常规 3 2 2 5 2" xfId="2044"/>
    <cellStyle name="常规 3 2 2 3 5 2 2" xfId="2045"/>
    <cellStyle name="差_执行14预算15年人代会报表（主席团100份1.16定稿）" xfId="2046"/>
    <cellStyle name="常规 3 2 2 6 3" xfId="2047"/>
    <cellStyle name="差_2015年市本级全口径预算草案 - 副本" xfId="2048"/>
    <cellStyle name="常规 2 2 2 4 3 2 3" xfId="2049"/>
    <cellStyle name="常规 8 4 2 2" xfId="2050"/>
    <cellStyle name="常规 2 2 2 2 2 2 2 2" xfId="2051"/>
    <cellStyle name="常规 3 2 2 3 4 2 2 2" xfId="2052"/>
    <cellStyle name="常规 2 2 2 3 2 2 2 3 2 2" xfId="2053"/>
    <cellStyle name="常规 2 2 2 3 2 4 2" xfId="2054"/>
    <cellStyle name="计算 2 4" xfId="2055"/>
    <cellStyle name="常规 3 2 2 3 2 3" xfId="2056"/>
    <cellStyle name="常规 2 2 2 4 2 2 2 2 2" xfId="2057"/>
    <cellStyle name="差_武陵 3" xfId="2058"/>
    <cellStyle name="Percent [2]" xfId="2059"/>
    <cellStyle name="常规 10 9" xfId="2060"/>
    <cellStyle name="计算 2 4 2" xfId="2061"/>
    <cellStyle name="常规 3 2 2 3 2 3 2" xfId="2062"/>
    <cellStyle name="差_武陵 3 2" xfId="2063"/>
    <cellStyle name="常规 2 2 2 3 2 2 4 2 2" xfId="2064"/>
    <cellStyle name="常规 2 12" xfId="2065"/>
    <cellStyle name="差_湘潭 3" xfId="2066"/>
    <cellStyle name="常规 4 2 4" xfId="2067"/>
    <cellStyle name="千位分隔 5 2 2" xfId="2068"/>
    <cellStyle name="差_湘潭 3 2" xfId="2069"/>
    <cellStyle name="常规 2 6 8" xfId="2070"/>
    <cellStyle name="常规 7 2 2 3" xfId="2071"/>
    <cellStyle name="差_岳阳楼区11年地方财政预算表 3" xfId="2072"/>
    <cellStyle name="差_岳阳楼区11年地方财政预算表 3 2" xfId="2073"/>
    <cellStyle name="常规 2 5 2 5 2" xfId="2074"/>
    <cellStyle name="常规 6 2 2 2 3" xfId="2075"/>
    <cellStyle name="常规 10 3 5" xfId="2076"/>
    <cellStyle name="适中 4" xfId="2077"/>
    <cellStyle name="常规 3 3 2 2 2 2" xfId="2078"/>
    <cellStyle name="差_长沙_执行14预算15年人代会报表（主席团100份1.16定稿）" xfId="2079"/>
    <cellStyle name="常规 14 2" xfId="2080"/>
    <cellStyle name="常规 4 2 2 5" xfId="2081"/>
    <cellStyle name="40% - 强调文字颜色 1 3 4" xfId="2082"/>
    <cellStyle name="常规 10" xfId="2083"/>
    <cellStyle name="常规 11 2 2" xfId="2084"/>
    <cellStyle name="常规 6 4 3" xfId="2085"/>
    <cellStyle name="常规 4 2 2 3 2" xfId="2086"/>
    <cellStyle name="常规 2 2 2 2 3 2 2 3" xfId="2087"/>
    <cellStyle name="常规 9 4 2 3" xfId="2088"/>
    <cellStyle name="千位分隔 3 6 3" xfId="2089"/>
    <cellStyle name="常规 2 6 5" xfId="2090"/>
    <cellStyle name="常规 10 4_执行14预算15年人代会报表（主席团100份1.16定稿）" xfId="2091"/>
    <cellStyle name="好_湘潭" xfId="2092"/>
    <cellStyle name="常规 2 6 5 2 3" xfId="2093"/>
    <cellStyle name="常规 10 2 2 2" xfId="2094"/>
    <cellStyle name="常规 13_长沙" xfId="2095"/>
    <cellStyle name="警告文本 4 2" xfId="2096"/>
    <cellStyle name="常规 3 3 2 3 2 2" xfId="2097"/>
    <cellStyle name="常规 2 2 2 5" xfId="2098"/>
    <cellStyle name="_ET_STYLE_NoName_00_" xfId="2099"/>
    <cellStyle name="常规 7 5 2 2 2" xfId="2100"/>
    <cellStyle name="常规 10 2 3" xfId="2101"/>
    <cellStyle name="常规 8 3 3 4" xfId="2102"/>
    <cellStyle name="常规 19 2" xfId="2103"/>
    <cellStyle name="常规 2 5 2 3" xfId="2104"/>
    <cellStyle name="千位分隔 2 2 4 2 2" xfId="2105"/>
    <cellStyle name="常规 10 2 4" xfId="2106"/>
    <cellStyle name="常规 10 2 4 2" xfId="2107"/>
    <cellStyle name="常规 2 2 4 3 2 2" xfId="2108"/>
    <cellStyle name="常规 2 2 2 2 2 4 2 2 2" xfId="2109"/>
    <cellStyle name="常规 10 3 2 2 2" xfId="2110"/>
    <cellStyle name="注释 2 3 2" xfId="2111"/>
    <cellStyle name="常规 2 2 2 3 2 5 2 2 2" xfId="2112"/>
    <cellStyle name="常规 2 2 3 5 2" xfId="2113"/>
    <cellStyle name="常规 6 2 2 2 2" xfId="2114"/>
    <cellStyle name="常规 10 3 4" xfId="2115"/>
    <cellStyle name="常规 8 6 3" xfId="2116"/>
    <cellStyle name="常规 2 2 2 2 2 4 3" xfId="2117"/>
    <cellStyle name="常规 10 2 2" xfId="2118"/>
    <cellStyle name="常规 4 2 2 5 2 2" xfId="2119"/>
    <cellStyle name="霓付_ +Foil &amp; -FOIL &amp; PAPER" xfId="2120"/>
    <cellStyle name="常规 2 16" xfId="2121"/>
    <cellStyle name="常规 2 4 6 3 2" xfId="2122"/>
    <cellStyle name="常规 9 2 2 2 2 2" xfId="2123"/>
    <cellStyle name="千位分隔 2 4 2 3" xfId="2124"/>
    <cellStyle name="40% - 强调文字颜色 2 4" xfId="2125"/>
    <cellStyle name="常规 2 2 2 3 5 2 2 2" xfId="2126"/>
    <cellStyle name="常规 3 2 2 6 2 3" xfId="2127"/>
    <cellStyle name="常规 10 4 4" xfId="2128"/>
    <cellStyle name="常规 2 5 2 6 2" xfId="2129"/>
    <cellStyle name="常规 10 4 5" xfId="2130"/>
    <cellStyle name="常规 2 4 6 3" xfId="2131"/>
    <cellStyle name="常规 9 2 2 2 2" xfId="2132"/>
    <cellStyle name="常规 10 5 2 2" xfId="2133"/>
    <cellStyle name="常规 11 2" xfId="2134"/>
    <cellStyle name="常规 11 2 2 2" xfId="2135"/>
    <cellStyle name="常规 11 2 2 3" xfId="2136"/>
    <cellStyle name="常规 2 6 3 2 2 2" xfId="2137"/>
    <cellStyle name="常规 11 2 3" xfId="2138"/>
    <cellStyle name="千位分隔 8 2" xfId="2139"/>
    <cellStyle name="常规 11 2 4" xfId="2140"/>
    <cellStyle name="常规 8 2 5 2 2" xfId="2141"/>
    <cellStyle name="千位分隔 8 3" xfId="2142"/>
    <cellStyle name="常规 11 2 5" xfId="2143"/>
    <cellStyle name="常规 11 2_执行14预算15年人代会报表（主席团100份1.16定稿）" xfId="2144"/>
    <cellStyle name="常规 11 9" xfId="2145"/>
    <cellStyle name="常规 18" xfId="2146"/>
    <cellStyle name="常规 23" xfId="2147"/>
    <cellStyle name="常规 11 3 2 3" xfId="2148"/>
    <cellStyle name="常规 7 2 2 2 2" xfId="2149"/>
    <cellStyle name="常规 2 6 7 2" xfId="2150"/>
    <cellStyle name="常规 2 3 6" xfId="2151"/>
    <cellStyle name="链接单元格 2" xfId="2152"/>
    <cellStyle name="常规 4 2 6 2" xfId="2153"/>
    <cellStyle name="常规 2 2 2 3 2 3 2 3" xfId="2154"/>
    <cellStyle name="千位分隔 9 2" xfId="2155"/>
    <cellStyle name="常规 6 2 3 2 2" xfId="2156"/>
    <cellStyle name="常规 11 3 4" xfId="2157"/>
    <cellStyle name="千位分隔 3 2 4" xfId="2158"/>
    <cellStyle name="常规 2 2 6" xfId="2159"/>
    <cellStyle name="常规 2 6 6 2" xfId="2160"/>
    <cellStyle name="常规 2 5 2 6 3" xfId="2161"/>
    <cellStyle name="常规 11 4_执行14预算15年人代会报表（主席团100份1.16定稿）" xfId="2162"/>
    <cellStyle name="60% - 强调文字颜色 6 2 4" xfId="2163"/>
    <cellStyle name="千位分隔 3 4 2" xfId="2164"/>
    <cellStyle name="常规 2 4 4" xfId="2165"/>
    <cellStyle name="常规 6_长沙" xfId="2166"/>
    <cellStyle name="常规 12 7" xfId="2167"/>
    <cellStyle name="好_附件2 益阳市市级国有资本经营预算表(定稿) 3" xfId="2168"/>
    <cellStyle name="常规 11_长沙" xfId="2169"/>
    <cellStyle name="常规 9 2 2 2" xfId="2170"/>
    <cellStyle name="常规 10 5 2" xfId="2171"/>
    <cellStyle name="强调文字颜色 2 3 3" xfId="2172"/>
    <cellStyle name="常规 2 2 5 2 2 2" xfId="2173"/>
    <cellStyle name="常规 12 2" xfId="2174"/>
    <cellStyle name="常规 2 2 2 2 4" xfId="2175"/>
    <cellStyle name="常规 2 4 2 2 3 2 2" xfId="2176"/>
    <cellStyle name="常规 3 2 2 5 2 3" xfId="2177"/>
    <cellStyle name="常规 12 3" xfId="2178"/>
    <cellStyle name="常规 2 10 2 2" xfId="2179"/>
    <cellStyle name="常规 2 6 2 2" xfId="2180"/>
    <cellStyle name="常规 3 2 2 4 2 2 3" xfId="2181"/>
    <cellStyle name="常规 8 8 2" xfId="2182"/>
    <cellStyle name="常规 2 2 2 2 2 6 2" xfId="2183"/>
    <cellStyle name="40% - 强调文字颜色 6 3_2017年人大参阅资料（代表大会-定）1.14" xfId="2184"/>
    <cellStyle name="常规 2 11 2" xfId="2185"/>
    <cellStyle name="常规 4 2 2 2 3" xfId="2186"/>
    <cellStyle name="常规 12 4 4" xfId="2187"/>
    <cellStyle name="常规 2 2 2 2 3 2 3" xfId="2188"/>
    <cellStyle name="常规 9 4 3" xfId="2189"/>
    <cellStyle name="常规 12 6" xfId="2190"/>
    <cellStyle name="常规 12 8" xfId="2191"/>
    <cellStyle name="常规 3 4 2 3" xfId="2192"/>
    <cellStyle name="常规 12_长沙" xfId="2193"/>
    <cellStyle name="常规 2 4 2 2 3 3" xfId="2194"/>
    <cellStyle name="输出 2 2" xfId="2195"/>
    <cellStyle name="20% - 强调文字颜色 4 2 4 2" xfId="2196"/>
    <cellStyle name="常规 3 2 2 4 2 3" xfId="2197"/>
    <cellStyle name="常规 2 2 5 2 3" xfId="2198"/>
    <cellStyle name="常规 13" xfId="2199"/>
    <cellStyle name="常规 13 2 2" xfId="2200"/>
    <cellStyle name="常规 13 2 3" xfId="2201"/>
    <cellStyle name="常规 2 4 3 2 2" xfId="2202"/>
    <cellStyle name="常规 13 3" xfId="2203"/>
    <cellStyle name="常规 2 4 3 2 2 2" xfId="2204"/>
    <cellStyle name="常规 13 3 2" xfId="2205"/>
    <cellStyle name="汇总 2" xfId="2206"/>
    <cellStyle name="常规 2 4 3 2 3" xfId="2207"/>
    <cellStyle name="常规 13 4" xfId="2208"/>
    <cellStyle name="常规 3 2 4 2 2 2 2" xfId="2209"/>
    <cellStyle name="好_附件2 益阳市市级国有资本经营预算表(定稿)" xfId="2210"/>
    <cellStyle name="常规 14" xfId="2211"/>
    <cellStyle name="强调文字颜色 3 3 2" xfId="2212"/>
    <cellStyle name="强调文字颜色 4 3_2017年人大参阅资料（代表大会-定）1.14" xfId="2213"/>
    <cellStyle name="常规 2 2 2 3 2 2 4 2 2 2" xfId="2214"/>
    <cellStyle name="常规 2 12 2" xfId="2215"/>
    <cellStyle name="常规 2 2 2 3 2 7" xfId="2216"/>
    <cellStyle name="常规 8 2 4 2" xfId="2217"/>
    <cellStyle name="常规 2 5 2 4" xfId="2218"/>
    <cellStyle name="千位分隔 2 2 4 2 3" xfId="2219"/>
    <cellStyle name="输出 3 2" xfId="2220"/>
    <cellStyle name="常规 3 2 2 4 3 3" xfId="2221"/>
    <cellStyle name="常规 2 10" xfId="2222"/>
    <cellStyle name="常规 2 3 5 2" xfId="2223"/>
    <cellStyle name="常规 2 2 2 2 3 4" xfId="2224"/>
    <cellStyle name="常规 9 6" xfId="2225"/>
    <cellStyle name="常规 2 2 2 2 2 5 2 3" xfId="2226"/>
    <cellStyle name="常规 2 2 2" xfId="2227"/>
    <cellStyle name="常规 2 10 5" xfId="2228"/>
    <cellStyle name="输出 3 3" xfId="2229"/>
    <cellStyle name="常规 2 11" xfId="2230"/>
    <cellStyle name="常规 3 2 2 3 5 2" xfId="2231"/>
    <cellStyle name="常规 3 2 2 5" xfId="2232"/>
    <cellStyle name="常规 2 11 4" xfId="2233"/>
    <cellStyle name="常规 3 2 2 3 6 2" xfId="2234"/>
    <cellStyle name="常规 3 2 3 5" xfId="2235"/>
    <cellStyle name="好_岳阳楼区11年地方财政预算表 3" xfId="2236"/>
    <cellStyle name="千位分隔 4 2 2 3" xfId="2237"/>
    <cellStyle name="常规 3 2 4 3" xfId="2238"/>
    <cellStyle name="千位分隔 4 2 3" xfId="2239"/>
    <cellStyle name="常规 3 2 5" xfId="2240"/>
    <cellStyle name="常规 2 13 2" xfId="2241"/>
    <cellStyle name="常规 2 14" xfId="2242"/>
    <cellStyle name="常规 2 2 10" xfId="2243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7" Type="http://schemas.openxmlformats.org/officeDocument/2006/relationships/styles" Target="styles.xml"/><Relationship Id="rId36" Type="http://schemas.openxmlformats.org/officeDocument/2006/relationships/sharedStrings" Target="sharedStrings.xml"/><Relationship Id="rId35" Type="http://schemas.openxmlformats.org/officeDocument/2006/relationships/theme" Target="theme/theme1.xml"/><Relationship Id="rId34" Type="http://schemas.openxmlformats.org/officeDocument/2006/relationships/externalLink" Target="externalLinks/externalLink3.xml"/><Relationship Id="rId33" Type="http://schemas.openxmlformats.org/officeDocument/2006/relationships/externalLink" Target="externalLinks/externalLink2.xml"/><Relationship Id="rId32" Type="http://schemas.openxmlformats.org/officeDocument/2006/relationships/externalLink" Target="externalLinks/externalLink1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gxczj\&#25991;&#26723;\xwechat_files\wxid_nfi8v6ypx2nl21_e781\msg\file\2024-12\\Users\ADMINI~1\AppData\Local\Temp\&#20915;&#31639;\L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gxczj\&#25991;&#26723;\xwechat_files\wxid_nfi8v6ypx2nl21_e781\msg\file\2024-12\\Users\ADMINI~1\AppData\Local\Temp\&#20915;&#31639;\2011&#24180;&#39044;&#31639;&#25351;&#26631;&#24080;(12.1.19&#23450;&#31295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gxczj\&#25991;&#26723;\xwechat_files\wxid_nfi8v6ypx2nl21_e781\msg\file\2024-12\\2024\2024&#24180;-&#24066;&#36130;&#25919;&#23616;&#19979;&#21457;\202402011424526_&#38468;&#20214;3&#65294;202(&#24066;&#36130;&#25919;&#23616;&#21457;2024.2.26)\202402011424526_&#38468;&#20214;3&#65294;2024&#24180;&#22320;&#26041;&#36130;&#25919;&#39044;&#31639;&#34920;&#65288;&#20154;&#22823;&#25209;&#22797;&#21475;&#24452;&#65289;20240201&#26356;&#26032;[&#20869;&#37096;]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单位指标查询"/>
      <sheetName val="单位指标查询 (原稿)"/>
      <sheetName val="单位指标查询 (农业科排渍)"/>
      <sheetName val="市本级指标帐"/>
      <sheetName val="单位指标科目调整明细表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修改说明"/>
      <sheetName val="表内公式说明"/>
      <sheetName val="填表步骤及汇总方法"/>
      <sheetName val="封面"/>
      <sheetName val="内置数据"/>
      <sheetName val="目录"/>
      <sheetName val="表一"/>
      <sheetName val="表二之一（类款级汇总）"/>
      <sheetName val="表二之二 （录入表）"/>
      <sheetName val="表三之一（汇总表）"/>
      <sheetName val="表三之二（需明确收支对象级次的录入表）"/>
      <sheetName val="表三之三（其它收支录入表）"/>
      <sheetName val="表四"/>
      <sheetName val="表五"/>
      <sheetName val="表六（1）"/>
      <sheetName val="表六（2）"/>
      <sheetName val="表七（1）"/>
      <sheetName val="表七（2）"/>
      <sheetName val="表八"/>
      <sheetName val="表九之一（汇总表）"/>
      <sheetName val="表九之二（需明确收支对象级次的录入表）"/>
      <sheetName val="表九之三（其它收支录入表）"/>
      <sheetName val="表十"/>
      <sheetName val="表十一（汇总表）"/>
      <sheetName val="表十二之一（需明确收入对象级次的录入表）"/>
      <sheetName val="表十二之二（其它收入录入表）"/>
      <sheetName val="表十三之一（需明确支出对象级次的录入表）"/>
      <sheetName val="表十三之二（其它支出录入表）"/>
      <sheetName val="表十四"/>
      <sheetName val="表三（省汇总使用）"/>
      <sheetName val="表九（省汇总使用）"/>
      <sheetName val="表十一（省汇总使用）"/>
      <sheetName val="数据汇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25"/>
  </sheetPr>
  <dimension ref="A1:I89"/>
  <sheetViews>
    <sheetView showGridLines="0" showZeros="0" zoomScale="120" zoomScaleNormal="120" workbookViewId="0">
      <pane xSplit="1" ySplit="3" topLeftCell="B4" activePane="bottomRight" state="frozen"/>
      <selection/>
      <selection pane="topRight"/>
      <selection pane="bottomLeft"/>
      <selection pane="bottomRight" activeCell="J12" sqref="J12"/>
    </sheetView>
  </sheetViews>
  <sheetFormatPr defaultColWidth="9" defaultRowHeight="15.75"/>
  <cols>
    <col min="1" max="1" width="28.25" style="473" customWidth="1"/>
    <col min="2" max="2" width="12.625" style="473" customWidth="1"/>
    <col min="3" max="3" width="12.625" style="474" customWidth="1"/>
    <col min="4" max="5" width="12.625" style="473" customWidth="1"/>
    <col min="6" max="6" width="9" style="473" hidden="1" customWidth="1"/>
    <col min="7" max="8" width="9" style="473" customWidth="1"/>
    <col min="9" max="9" width="15.2" style="473" customWidth="1"/>
    <col min="10" max="10" width="9" style="473" customWidth="1"/>
    <col min="11" max="16384" width="9" style="473"/>
  </cols>
  <sheetData>
    <row r="1" s="471" customFormat="1" ht="30" customHeight="1" spans="1:5">
      <c r="A1" s="475" t="s">
        <v>0</v>
      </c>
      <c r="B1" s="475"/>
      <c r="C1" s="475"/>
      <c r="D1" s="475"/>
      <c r="E1" s="475"/>
    </row>
    <row r="2" s="472" customFormat="1" ht="20.1" customHeight="1" spans="3:5">
      <c r="C2" s="476"/>
      <c r="E2" s="246" t="s">
        <v>1</v>
      </c>
    </row>
    <row r="3" s="472" customFormat="1" ht="30" customHeight="1" spans="1:6">
      <c r="A3" s="477" t="s">
        <v>2</v>
      </c>
      <c r="B3" s="443" t="s">
        <v>3</v>
      </c>
      <c r="C3" s="478" t="s">
        <v>4</v>
      </c>
      <c r="D3" s="443" t="s">
        <v>5</v>
      </c>
      <c r="E3" s="479" t="s">
        <v>6</v>
      </c>
      <c r="F3" s="480" t="s">
        <v>7</v>
      </c>
    </row>
    <row r="4" s="472" customFormat="1" ht="22.5" customHeight="1" spans="1:6">
      <c r="A4" s="481" t="s">
        <v>8</v>
      </c>
      <c r="B4" s="311">
        <f>SUM(B5:B17)</f>
        <v>47969</v>
      </c>
      <c r="C4" s="311">
        <f>SUM(C5:C17)</f>
        <v>33652</v>
      </c>
      <c r="D4" s="482">
        <f>C4/B4*100</f>
        <v>70.15</v>
      </c>
      <c r="E4" s="483">
        <f>(C4/F4-1)*100</f>
        <v>-25.64</v>
      </c>
      <c r="F4" s="484">
        <f>SUM(F5:F17)</f>
        <v>45254</v>
      </c>
    </row>
    <row r="5" s="472" customFormat="1" ht="22.5" customHeight="1" spans="1:6">
      <c r="A5" s="334" t="s">
        <v>9</v>
      </c>
      <c r="B5" s="311">
        <v>19276</v>
      </c>
      <c r="C5" s="311">
        <v>10373</v>
      </c>
      <c r="D5" s="482">
        <f>C5/B5*100</f>
        <v>53.81</v>
      </c>
      <c r="E5" s="483">
        <f>(C5/F5-1)*100</f>
        <v>-24.53</v>
      </c>
      <c r="F5" s="485">
        <v>13745</v>
      </c>
    </row>
    <row r="6" s="472" customFormat="1" ht="22.5" customHeight="1" spans="1:6">
      <c r="A6" s="334" t="s">
        <v>10</v>
      </c>
      <c r="B6" s="311">
        <v>6084</v>
      </c>
      <c r="C6" s="311">
        <v>1306</v>
      </c>
      <c r="D6" s="482">
        <f t="shared" ref="D6:D20" si="0">C6/B6*100</f>
        <v>21.47</v>
      </c>
      <c r="E6" s="483">
        <f>(C6/F6-1)*100</f>
        <v>-69.89</v>
      </c>
      <c r="F6" s="485">
        <v>4338</v>
      </c>
    </row>
    <row r="7" s="472" customFormat="1" ht="22.5" customHeight="1" spans="1:6">
      <c r="A7" s="334" t="s">
        <v>11</v>
      </c>
      <c r="B7" s="311">
        <v>5992</v>
      </c>
      <c r="C7" s="311">
        <v>1046</v>
      </c>
      <c r="D7" s="482">
        <f t="shared" si="0"/>
        <v>17.46</v>
      </c>
      <c r="E7" s="483">
        <f>(C7/F7-1)*100</f>
        <v>-75.52</v>
      </c>
      <c r="F7" s="485">
        <v>4273</v>
      </c>
    </row>
    <row r="8" s="472" customFormat="1" ht="22.5" customHeight="1" spans="1:6">
      <c r="A8" s="334" t="s">
        <v>12</v>
      </c>
      <c r="B8" s="311"/>
      <c r="C8" s="311">
        <v>0</v>
      </c>
      <c r="D8" s="482"/>
      <c r="E8" s="483"/>
      <c r="F8" s="485">
        <v>0</v>
      </c>
    </row>
    <row r="9" s="472" customFormat="1" ht="22.5" customHeight="1" spans="1:6">
      <c r="A9" s="334" t="s">
        <v>13</v>
      </c>
      <c r="B9" s="311"/>
      <c r="C9" s="311">
        <v>0</v>
      </c>
      <c r="D9" s="482"/>
      <c r="E9" s="483"/>
      <c r="F9" s="485">
        <v>0</v>
      </c>
    </row>
    <row r="10" s="472" customFormat="1" ht="22.5" customHeight="1" spans="1:6">
      <c r="A10" s="334" t="s">
        <v>14</v>
      </c>
      <c r="B10" s="311">
        <v>3400</v>
      </c>
      <c r="C10" s="311">
        <v>6023</v>
      </c>
      <c r="D10" s="482">
        <f t="shared" si="0"/>
        <v>177.15</v>
      </c>
      <c r="E10" s="483">
        <f>(C10/F10-1)*100</f>
        <v>38.05</v>
      </c>
      <c r="F10" s="485">
        <v>4363</v>
      </c>
    </row>
    <row r="11" s="472" customFormat="1" ht="22.5" customHeight="1" spans="1:6">
      <c r="A11" s="334" t="s">
        <v>15</v>
      </c>
      <c r="B11" s="311">
        <v>2017</v>
      </c>
      <c r="C11" s="311">
        <v>789</v>
      </c>
      <c r="D11" s="482">
        <f t="shared" si="0"/>
        <v>39.12</v>
      </c>
      <c r="E11" s="483">
        <f>(C11/F11-1)*100</f>
        <v>-45.13</v>
      </c>
      <c r="F11" s="485">
        <v>1438</v>
      </c>
    </row>
    <row r="12" s="472" customFormat="1" ht="22.5" customHeight="1" spans="1:6">
      <c r="A12" s="334" t="s">
        <v>16</v>
      </c>
      <c r="B12" s="311">
        <v>4200</v>
      </c>
      <c r="C12" s="311">
        <v>4348</v>
      </c>
      <c r="D12" s="482">
        <f t="shared" si="0"/>
        <v>103.52</v>
      </c>
      <c r="E12" s="483">
        <f>(C12/F12-1)*100</f>
        <v>8.86</v>
      </c>
      <c r="F12" s="485">
        <v>3994</v>
      </c>
    </row>
    <row r="13" s="472" customFormat="1" ht="22.5" customHeight="1" spans="1:6">
      <c r="A13" s="334" t="s">
        <v>17</v>
      </c>
      <c r="B13" s="311">
        <v>5500</v>
      </c>
      <c r="C13" s="311">
        <v>7865</v>
      </c>
      <c r="D13" s="482">
        <f t="shared" si="0"/>
        <v>143</v>
      </c>
      <c r="E13" s="483">
        <f>(C13/F13-1)*100</f>
        <v>-35.97</v>
      </c>
      <c r="F13" s="485">
        <v>12284</v>
      </c>
    </row>
    <row r="14" s="472" customFormat="1" ht="22.5" customHeight="1" spans="1:6">
      <c r="A14" s="334" t="s">
        <v>18</v>
      </c>
      <c r="B14" s="311"/>
      <c r="C14" s="311">
        <v>0</v>
      </c>
      <c r="D14" s="482"/>
      <c r="E14" s="483"/>
      <c r="F14" s="485">
        <v>0</v>
      </c>
    </row>
    <row r="15" s="472" customFormat="1" ht="22.5" customHeight="1" spans="1:6">
      <c r="A15" s="334" t="s">
        <v>19</v>
      </c>
      <c r="B15" s="311">
        <v>1500</v>
      </c>
      <c r="C15" s="311">
        <v>1902</v>
      </c>
      <c r="D15" s="482">
        <f t="shared" si="0"/>
        <v>126.8</v>
      </c>
      <c r="E15" s="483">
        <f>(C15/F15-1)*100</f>
        <v>132.52</v>
      </c>
      <c r="F15" s="485">
        <v>818</v>
      </c>
    </row>
    <row r="16" s="472" customFormat="1" ht="22.5" customHeight="1" spans="1:6">
      <c r="A16" s="334" t="s">
        <v>20</v>
      </c>
      <c r="B16" s="311"/>
      <c r="C16" s="311">
        <v>0</v>
      </c>
      <c r="D16" s="482"/>
      <c r="E16" s="483"/>
      <c r="F16" s="485">
        <v>0</v>
      </c>
    </row>
    <row r="17" s="472" customFormat="1" ht="22.5" customHeight="1" spans="1:6">
      <c r="A17" s="334" t="s">
        <v>21</v>
      </c>
      <c r="B17" s="311"/>
      <c r="C17" s="311">
        <v>0</v>
      </c>
      <c r="D17" s="482"/>
      <c r="E17" s="483"/>
      <c r="F17" s="485">
        <v>1</v>
      </c>
    </row>
    <row r="18" s="472" customFormat="1" ht="22.5" customHeight="1" spans="1:6">
      <c r="A18" s="481" t="s">
        <v>22</v>
      </c>
      <c r="B18" s="311">
        <f>SUM(B19:B26)</f>
        <v>8325</v>
      </c>
      <c r="C18" s="311">
        <f>SUM(C19:C26)</f>
        <v>27649</v>
      </c>
      <c r="D18" s="482">
        <f>C18/B18*100</f>
        <v>332.12</v>
      </c>
      <c r="E18" s="483">
        <f>(C18/F18-1)*100</f>
        <v>252.04</v>
      </c>
      <c r="F18" s="485">
        <f>SUM(F19:F26)</f>
        <v>7854</v>
      </c>
    </row>
    <row r="19" s="472" customFormat="1" ht="22.5" customHeight="1" spans="1:6">
      <c r="A19" s="334" t="s">
        <v>23</v>
      </c>
      <c r="B19" s="311">
        <v>6325</v>
      </c>
      <c r="C19" s="311">
        <v>3429</v>
      </c>
      <c r="D19" s="482">
        <f>C19/B19*100</f>
        <v>54.21</v>
      </c>
      <c r="E19" s="483">
        <f>(C19/F19-1)*100</f>
        <v>-41.72</v>
      </c>
      <c r="F19" s="485">
        <v>5884</v>
      </c>
    </row>
    <row r="20" s="472" customFormat="1" ht="22.5" customHeight="1" spans="1:6">
      <c r="A20" s="334" t="s">
        <v>24</v>
      </c>
      <c r="B20" s="311">
        <v>250</v>
      </c>
      <c r="C20" s="311">
        <v>350</v>
      </c>
      <c r="D20" s="482">
        <f>C20/B20*100</f>
        <v>140</v>
      </c>
      <c r="E20" s="483">
        <f>(C20/F20-1)*100</f>
        <v>38.34</v>
      </c>
      <c r="F20" s="485">
        <v>253</v>
      </c>
    </row>
    <row r="21" s="472" customFormat="1" ht="22.5" customHeight="1" spans="1:6">
      <c r="A21" s="334" t="s">
        <v>25</v>
      </c>
      <c r="B21" s="311">
        <v>1200</v>
      </c>
      <c r="C21" s="311">
        <v>204</v>
      </c>
      <c r="D21" s="482">
        <f>C21/B21*100</f>
        <v>17</v>
      </c>
      <c r="E21" s="483">
        <f>(C21/F21-1)*100</f>
        <v>-39.82</v>
      </c>
      <c r="F21" s="485">
        <v>339</v>
      </c>
    </row>
    <row r="22" s="472" customFormat="1" ht="22.5" customHeight="1" spans="1:6">
      <c r="A22" s="334" t="s">
        <v>26</v>
      </c>
      <c r="B22" s="311"/>
      <c r="C22" s="452"/>
      <c r="D22" s="452"/>
      <c r="E22" s="483"/>
      <c r="F22" s="485">
        <v>700</v>
      </c>
    </row>
    <row r="23" s="472" customFormat="1" ht="22.5" customHeight="1" spans="1:6">
      <c r="A23" s="334" t="s">
        <v>27</v>
      </c>
      <c r="B23" s="311">
        <v>450</v>
      </c>
      <c r="C23" s="311">
        <v>23172</v>
      </c>
      <c r="D23" s="482">
        <f>C23/B23*100</f>
        <v>5149.33</v>
      </c>
      <c r="E23" s="483">
        <f>(C23/F23-1)*100</f>
        <v>4128.47</v>
      </c>
      <c r="F23" s="485">
        <v>548</v>
      </c>
    </row>
    <row r="24" s="472" customFormat="1" ht="22.5" customHeight="1" spans="1:6">
      <c r="A24" s="334" t="s">
        <v>28</v>
      </c>
      <c r="B24" s="311"/>
      <c r="C24" s="311"/>
      <c r="D24" s="482"/>
      <c r="E24" s="483"/>
      <c r="F24" s="485"/>
    </row>
    <row r="25" s="472" customFormat="1" ht="22.5" customHeight="1" spans="1:6">
      <c r="A25" s="334" t="s">
        <v>29</v>
      </c>
      <c r="B25" s="311"/>
      <c r="C25" s="311"/>
      <c r="D25" s="482"/>
      <c r="E25" s="483"/>
      <c r="F25" s="485">
        <v>5</v>
      </c>
    </row>
    <row r="26" s="472" customFormat="1" ht="22.5" customHeight="1" spans="1:6">
      <c r="A26" s="334" t="s">
        <v>30</v>
      </c>
      <c r="B26" s="311">
        <v>100</v>
      </c>
      <c r="C26" s="311">
        <v>494</v>
      </c>
      <c r="D26" s="482">
        <f t="shared" ref="D26:D32" si="1">C26/B26*100</f>
        <v>494</v>
      </c>
      <c r="E26" s="483">
        <f t="shared" ref="E26:E32" si="2">(C26/F26-1)*100</f>
        <v>295.2</v>
      </c>
      <c r="F26" s="485">
        <v>125</v>
      </c>
    </row>
    <row r="27" s="472" customFormat="1" ht="22.5" customHeight="1" spans="1:9">
      <c r="A27" s="486" t="s">
        <v>31</v>
      </c>
      <c r="B27" s="487">
        <f>B4+B18</f>
        <v>56294</v>
      </c>
      <c r="C27" s="487">
        <f>C4+C18</f>
        <v>61301</v>
      </c>
      <c r="D27" s="488">
        <f t="shared" si="1"/>
        <v>108.89</v>
      </c>
      <c r="E27" s="489">
        <f t="shared" si="2"/>
        <v>15.43</v>
      </c>
      <c r="F27" s="490">
        <f>+F4+F18</f>
        <v>53108</v>
      </c>
      <c r="G27" s="472">
        <f>C27+C41</f>
        <v>143687</v>
      </c>
      <c r="H27" s="472">
        <f>F27+F41</f>
        <v>161709</v>
      </c>
      <c r="I27" s="472">
        <f>(G27-H27)/H27</f>
        <v>-0.111447105603275</v>
      </c>
    </row>
    <row r="28" s="472" customFormat="1" ht="22.5" customHeight="1" spans="1:9">
      <c r="A28" s="481" t="s">
        <v>32</v>
      </c>
      <c r="B28" s="311">
        <f>SUM(B29:B33)</f>
        <v>225190</v>
      </c>
      <c r="C28" s="311">
        <f>SUM(C29:C33)</f>
        <v>144593</v>
      </c>
      <c r="D28" s="482">
        <f t="shared" si="1"/>
        <v>64.21</v>
      </c>
      <c r="E28" s="483">
        <f t="shared" si="2"/>
        <v>-18.72</v>
      </c>
      <c r="F28" s="485">
        <f>F29+F30+F31+F32+F33</f>
        <v>177893</v>
      </c>
      <c r="G28" s="472">
        <f>C4+C41</f>
        <v>116038</v>
      </c>
      <c r="H28" s="472">
        <f>F4+F41</f>
        <v>153855</v>
      </c>
      <c r="I28" s="472">
        <f>(G28-H28)/H28</f>
        <v>-0.245796366708914</v>
      </c>
    </row>
    <row r="29" s="472" customFormat="1" ht="17.45" hidden="1" customHeight="1" spans="1:6">
      <c r="A29" s="334" t="s">
        <v>33</v>
      </c>
      <c r="B29" s="311">
        <v>76595</v>
      </c>
      <c r="C29" s="311">
        <v>44283</v>
      </c>
      <c r="D29" s="482">
        <f t="shared" si="1"/>
        <v>57.81</v>
      </c>
      <c r="E29" s="483">
        <f t="shared" si="2"/>
        <v>7.18</v>
      </c>
      <c r="F29" s="485">
        <v>41317</v>
      </c>
    </row>
    <row r="30" s="472" customFormat="1" ht="17.45" hidden="1" customHeight="1" spans="1:6">
      <c r="A30" s="335" t="s">
        <v>34</v>
      </c>
      <c r="B30" s="311">
        <v>52296</v>
      </c>
      <c r="C30" s="311">
        <v>26919</v>
      </c>
      <c r="D30" s="482">
        <f t="shared" si="1"/>
        <v>51.47</v>
      </c>
      <c r="E30" s="483">
        <f t="shared" si="2"/>
        <v>-34.44</v>
      </c>
      <c r="F30" s="485">
        <v>41061</v>
      </c>
    </row>
    <row r="31" s="472" customFormat="1" ht="17.45" hidden="1" customHeight="1" spans="1:6">
      <c r="A31" s="335" t="s">
        <v>35</v>
      </c>
      <c r="B31" s="311">
        <v>31299</v>
      </c>
      <c r="C31" s="311">
        <v>6891</v>
      </c>
      <c r="D31" s="482">
        <f t="shared" si="1"/>
        <v>22.02</v>
      </c>
      <c r="E31" s="483">
        <f t="shared" si="2"/>
        <v>-71.39</v>
      </c>
      <c r="F31" s="485">
        <v>24089</v>
      </c>
    </row>
    <row r="32" s="472" customFormat="1" ht="17.45" hidden="1" customHeight="1" spans="1:6">
      <c r="A32" s="335" t="s">
        <v>36</v>
      </c>
      <c r="B32" s="311">
        <v>65000</v>
      </c>
      <c r="C32" s="311">
        <v>66500</v>
      </c>
      <c r="D32" s="482">
        <f t="shared" si="1"/>
        <v>102.31</v>
      </c>
      <c r="E32" s="483">
        <f t="shared" si="2"/>
        <v>-6.89</v>
      </c>
      <c r="F32" s="485">
        <v>71421</v>
      </c>
    </row>
    <row r="33" s="472" customFormat="1" ht="17.45" hidden="1" customHeight="1" spans="1:6">
      <c r="A33" s="335" t="s">
        <v>37</v>
      </c>
      <c r="B33" s="311"/>
      <c r="C33" s="311"/>
      <c r="D33" s="482"/>
      <c r="E33" s="483"/>
      <c r="F33" s="485">
        <v>5</v>
      </c>
    </row>
    <row r="34" s="472" customFormat="1" ht="22.5" customHeight="1" spans="1:6">
      <c r="A34" s="481" t="s">
        <v>38</v>
      </c>
      <c r="B34" s="311">
        <f>SUM(B35:B40)</f>
        <v>40432</v>
      </c>
      <c r="C34" s="311">
        <f>SUM(C35:C40)</f>
        <v>22600</v>
      </c>
      <c r="D34" s="482">
        <f>C34/B34*100</f>
        <v>55.9</v>
      </c>
      <c r="E34" s="483">
        <f>(C34/F34-1)*100</f>
        <v>60.08</v>
      </c>
      <c r="F34" s="485">
        <f>SUM(F35:F40)</f>
        <v>14118</v>
      </c>
    </row>
    <row r="35" s="472" customFormat="1" ht="17.45" hidden="1" customHeight="1" spans="1:6">
      <c r="A35" s="334" t="s">
        <v>39</v>
      </c>
      <c r="B35" s="311">
        <v>19149</v>
      </c>
      <c r="C35" s="311">
        <v>11071</v>
      </c>
      <c r="D35" s="482">
        <f>C35/B35*100</f>
        <v>57.82</v>
      </c>
      <c r="E35" s="483">
        <f>(C35/F35-1)*100</f>
        <v>-434.57</v>
      </c>
      <c r="F35" s="485">
        <v>-3309</v>
      </c>
    </row>
    <row r="36" s="472" customFormat="1" ht="17.45" hidden="1" customHeight="1" spans="1:6">
      <c r="A36" s="334" t="s">
        <v>40</v>
      </c>
      <c r="B36" s="311">
        <v>10459</v>
      </c>
      <c r="C36" s="311">
        <v>5384</v>
      </c>
      <c r="D36" s="482"/>
      <c r="E36" s="483"/>
      <c r="F36" s="485">
        <v>8212</v>
      </c>
    </row>
    <row r="37" s="472" customFormat="1" ht="17.45" hidden="1" customHeight="1" spans="1:6">
      <c r="A37" s="334" t="s">
        <v>40</v>
      </c>
      <c r="B37" s="311">
        <v>6260</v>
      </c>
      <c r="C37" s="311">
        <v>1378</v>
      </c>
      <c r="D37" s="482">
        <f>C37/B37*100</f>
        <v>22.01</v>
      </c>
      <c r="E37" s="483">
        <f>(C37/F37-1)*100</f>
        <v>-71.4</v>
      </c>
      <c r="F37" s="485">
        <v>4818</v>
      </c>
    </row>
    <row r="38" s="472" customFormat="1" ht="17.45" hidden="1" customHeight="1" spans="1:6">
      <c r="A38" s="334" t="s">
        <v>41</v>
      </c>
      <c r="B38" s="311"/>
      <c r="C38" s="311"/>
      <c r="D38" s="311"/>
      <c r="E38" s="483"/>
      <c r="F38" s="485">
        <v>0</v>
      </c>
    </row>
    <row r="39" s="472" customFormat="1" ht="17.45" hidden="1" customHeight="1" spans="1:6">
      <c r="A39" s="334" t="s">
        <v>42</v>
      </c>
      <c r="B39" s="311">
        <v>4500</v>
      </c>
      <c r="C39" s="311">
        <v>4722</v>
      </c>
      <c r="D39" s="482">
        <f>C39/B39*100</f>
        <v>104.93</v>
      </c>
      <c r="E39" s="483">
        <f>(C39/F39-1)*100</f>
        <v>8.78</v>
      </c>
      <c r="F39" s="485">
        <v>4341</v>
      </c>
    </row>
    <row r="40" s="472" customFormat="1" ht="17.45" hidden="1" customHeight="1" spans="1:6">
      <c r="A40" s="491" t="s">
        <v>21</v>
      </c>
      <c r="B40" s="311">
        <v>64</v>
      </c>
      <c r="C40" s="492">
        <v>45</v>
      </c>
      <c r="D40" s="482"/>
      <c r="E40" s="483"/>
      <c r="F40" s="485">
        <v>56</v>
      </c>
    </row>
    <row r="41" s="472" customFormat="1" ht="22.5" customHeight="1" spans="1:6">
      <c r="A41" s="481" t="s">
        <v>43</v>
      </c>
      <c r="B41" s="493">
        <f>SUM(B42:B54)</f>
        <v>115091</v>
      </c>
      <c r="C41" s="493">
        <f>SUM(C42:C54)</f>
        <v>82386</v>
      </c>
      <c r="D41" s="482">
        <f>C41/B41*100</f>
        <v>71.58</v>
      </c>
      <c r="E41" s="483">
        <f t="shared" ref="E41:E53" si="3">(C41/F41-1)*100</f>
        <v>-24.14</v>
      </c>
      <c r="F41" s="485">
        <f>SUM(F42:F54)</f>
        <v>108601</v>
      </c>
    </row>
    <row r="42" s="472" customFormat="1" ht="17.45" hidden="1" customHeight="1" spans="1:6">
      <c r="A42" s="334" t="s">
        <v>44</v>
      </c>
      <c r="B42" s="493">
        <v>38170</v>
      </c>
      <c r="C42" s="492">
        <v>22839</v>
      </c>
      <c r="D42" s="494"/>
      <c r="E42" s="483">
        <f t="shared" si="3"/>
        <v>-26.04</v>
      </c>
      <c r="F42" s="485">
        <v>30882</v>
      </c>
    </row>
    <row r="43" s="472" customFormat="1" ht="17.45" hidden="1" customHeight="1" spans="1:6">
      <c r="A43" s="334" t="s">
        <v>45</v>
      </c>
      <c r="B43" s="493">
        <v>18321</v>
      </c>
      <c r="C43" s="495">
        <v>11256</v>
      </c>
      <c r="D43" s="494"/>
      <c r="E43" s="483">
        <f t="shared" si="3"/>
        <v>-24.06</v>
      </c>
      <c r="F43" s="485">
        <v>14823</v>
      </c>
    </row>
    <row r="44" s="472" customFormat="1" ht="17.45" hidden="1" customHeight="1" spans="1:6">
      <c r="A44" s="334" t="s">
        <v>46</v>
      </c>
      <c r="B44" s="493">
        <v>8614</v>
      </c>
      <c r="C44" s="495">
        <v>2170</v>
      </c>
      <c r="D44" s="494"/>
      <c r="E44" s="483">
        <f t="shared" si="3"/>
        <v>-68.86</v>
      </c>
      <c r="F44" s="485">
        <v>6969</v>
      </c>
    </row>
    <row r="45" s="472" customFormat="1" ht="17.45" hidden="1" customHeight="1" spans="1:6">
      <c r="A45" s="334" t="s">
        <v>47</v>
      </c>
      <c r="B45" s="493">
        <v>0</v>
      </c>
      <c r="C45" s="492">
        <v>0</v>
      </c>
      <c r="D45" s="494"/>
      <c r="E45" s="483"/>
      <c r="F45" s="485"/>
    </row>
    <row r="46" s="472" customFormat="1" ht="17.45" hidden="1" customHeight="1" spans="1:6">
      <c r="A46" s="334" t="s">
        <v>13</v>
      </c>
      <c r="B46" s="493">
        <v>14472</v>
      </c>
      <c r="C46" s="492">
        <v>10509</v>
      </c>
      <c r="D46" s="494"/>
      <c r="E46" s="483">
        <f t="shared" si="3"/>
        <v>-10.26</v>
      </c>
      <c r="F46" s="485">
        <v>11710</v>
      </c>
    </row>
    <row r="47" s="472" customFormat="1" ht="17.45" hidden="1" customHeight="1" spans="1:6">
      <c r="A47" s="334" t="s">
        <v>14</v>
      </c>
      <c r="B47" s="493">
        <v>5700</v>
      </c>
      <c r="C47" s="492">
        <v>9699</v>
      </c>
      <c r="D47" s="494"/>
      <c r="E47" s="483">
        <f t="shared" si="3"/>
        <v>35.29</v>
      </c>
      <c r="F47" s="485">
        <v>7169</v>
      </c>
    </row>
    <row r="48" s="472" customFormat="1" ht="17.45" hidden="1" customHeight="1" spans="1:6">
      <c r="A48" s="334" t="s">
        <v>15</v>
      </c>
      <c r="B48" s="493">
        <v>3394</v>
      </c>
      <c r="C48" s="492">
        <v>1792</v>
      </c>
      <c r="D48" s="494"/>
      <c r="E48" s="483">
        <f t="shared" si="3"/>
        <v>-34.77</v>
      </c>
      <c r="F48" s="485">
        <v>2747</v>
      </c>
    </row>
    <row r="49" s="472" customFormat="1" ht="17.45" hidden="1" customHeight="1" spans="1:6">
      <c r="A49" s="334" t="s">
        <v>48</v>
      </c>
      <c r="B49" s="493">
        <v>6300</v>
      </c>
      <c r="C49" s="492">
        <v>6669</v>
      </c>
      <c r="D49" s="494"/>
      <c r="E49" s="483">
        <f t="shared" si="3"/>
        <v>8.69</v>
      </c>
      <c r="F49" s="485">
        <v>6136</v>
      </c>
    </row>
    <row r="50" s="472" customFormat="1" ht="17.45" hidden="1" customHeight="1" spans="1:6">
      <c r="A50" s="334" t="s">
        <v>17</v>
      </c>
      <c r="B50" s="493">
        <v>8250</v>
      </c>
      <c r="C50" s="492">
        <v>11811</v>
      </c>
      <c r="D50" s="494"/>
      <c r="E50" s="483">
        <f t="shared" si="3"/>
        <v>-35.9</v>
      </c>
      <c r="F50" s="485">
        <v>18426</v>
      </c>
    </row>
    <row r="51" s="472" customFormat="1" ht="17.45" hidden="1" customHeight="1" spans="1:6">
      <c r="A51" s="334" t="s">
        <v>18</v>
      </c>
      <c r="B51" s="493">
        <v>2420</v>
      </c>
      <c r="C51" s="492">
        <v>2547</v>
      </c>
      <c r="D51" s="494"/>
      <c r="E51" s="483">
        <f t="shared" si="3"/>
        <v>30.08</v>
      </c>
      <c r="F51" s="485">
        <v>1958</v>
      </c>
    </row>
    <row r="52" s="472" customFormat="1" ht="17.45" hidden="1" customHeight="1" spans="1:6">
      <c r="A52" s="334" t="s">
        <v>19</v>
      </c>
      <c r="B52" s="493">
        <v>0</v>
      </c>
      <c r="C52" s="492">
        <v>0</v>
      </c>
      <c r="D52" s="494"/>
      <c r="E52" s="483"/>
      <c r="F52" s="485"/>
    </row>
    <row r="53" s="472" customFormat="1" ht="17.45" hidden="1" customHeight="1" spans="1:6">
      <c r="A53" s="334" t="s">
        <v>20</v>
      </c>
      <c r="B53" s="493">
        <v>9300</v>
      </c>
      <c r="C53" s="492">
        <v>2985</v>
      </c>
      <c r="D53" s="494"/>
      <c r="E53" s="483">
        <f t="shared" si="3"/>
        <v>-60.99</v>
      </c>
      <c r="F53" s="485">
        <v>7651</v>
      </c>
    </row>
    <row r="54" s="472" customFormat="1" ht="17.45" hidden="1" customHeight="1" spans="1:6">
      <c r="A54" s="491" t="s">
        <v>21</v>
      </c>
      <c r="B54" s="496">
        <v>150</v>
      </c>
      <c r="C54" s="492">
        <v>109</v>
      </c>
      <c r="D54" s="494"/>
      <c r="E54" s="483"/>
      <c r="F54" s="485">
        <v>130</v>
      </c>
    </row>
    <row r="55" s="472" customFormat="1" ht="22.5" customHeight="1" spans="1:6">
      <c r="A55" s="497" t="s">
        <v>49</v>
      </c>
      <c r="B55" s="498">
        <f>B27+B28+B34+B41</f>
        <v>437007</v>
      </c>
      <c r="C55" s="498">
        <f>C27+C28+C34+C41</f>
        <v>310880</v>
      </c>
      <c r="D55" s="499">
        <f>C55/B55*100</f>
        <v>71.14</v>
      </c>
      <c r="E55" s="500">
        <f>(C55/F55-1)*100</f>
        <v>-12.11</v>
      </c>
      <c r="F55" s="490">
        <f>F4+F18+F28+F41+F34</f>
        <v>353720</v>
      </c>
    </row>
    <row r="56" s="472" customFormat="1" ht="12.75" spans="3:3">
      <c r="C56" s="476"/>
    </row>
    <row r="57" s="472" customFormat="1" ht="12.75" spans="3:3">
      <c r="C57" s="476"/>
    </row>
    <row r="58" s="472" customFormat="1" ht="12.75" spans="3:3">
      <c r="C58" s="476"/>
    </row>
    <row r="59" s="472" customFormat="1" ht="12.75" spans="3:3">
      <c r="C59" s="476"/>
    </row>
    <row r="60" s="472" customFormat="1" ht="12.75" spans="3:3">
      <c r="C60" s="476"/>
    </row>
    <row r="61" s="472" customFormat="1" ht="12.75" spans="3:3">
      <c r="C61" s="476"/>
    </row>
    <row r="62" s="472" customFormat="1" ht="12.75" spans="3:3">
      <c r="C62" s="476"/>
    </row>
    <row r="63" s="472" customFormat="1" ht="12.75" spans="3:3">
      <c r="C63" s="476"/>
    </row>
    <row r="64" s="472" customFormat="1" ht="12.75" spans="3:3">
      <c r="C64" s="476"/>
    </row>
    <row r="65" s="472" customFormat="1" ht="12.75" spans="3:3">
      <c r="C65" s="476"/>
    </row>
    <row r="66" s="472" customFormat="1" ht="12.75" spans="3:3">
      <c r="C66" s="476"/>
    </row>
    <row r="67" s="472" customFormat="1" ht="12.75" spans="3:3">
      <c r="C67" s="476"/>
    </row>
    <row r="68" s="472" customFormat="1" ht="12.75" spans="3:3">
      <c r="C68" s="476"/>
    </row>
    <row r="69" s="472" customFormat="1" ht="12.75" spans="3:3">
      <c r="C69" s="476"/>
    </row>
    <row r="70" s="472" customFormat="1" ht="12.75" spans="3:3">
      <c r="C70" s="476"/>
    </row>
    <row r="71" s="472" customFormat="1" ht="12.75" spans="3:3">
      <c r="C71" s="476"/>
    </row>
    <row r="72" s="472" customFormat="1" ht="12.75" spans="3:3">
      <c r="C72" s="476"/>
    </row>
    <row r="73" s="472" customFormat="1" ht="12.75" spans="3:3">
      <c r="C73" s="476"/>
    </row>
    <row r="74" s="472" customFormat="1" ht="12.75" spans="3:3">
      <c r="C74" s="476"/>
    </row>
    <row r="75" s="472" customFormat="1" ht="12.75" spans="3:3">
      <c r="C75" s="476"/>
    </row>
    <row r="76" s="472" customFormat="1" ht="12.75" spans="3:3">
      <c r="C76" s="476"/>
    </row>
    <row r="77" s="472" customFormat="1" ht="12.75" spans="3:3">
      <c r="C77" s="476"/>
    </row>
    <row r="78" s="472" customFormat="1" ht="12.75" spans="3:3">
      <c r="C78" s="476"/>
    </row>
    <row r="79" s="472" customFormat="1" ht="12.75" spans="3:3">
      <c r="C79" s="476"/>
    </row>
    <row r="80" s="472" customFormat="1" ht="12.75" spans="3:3">
      <c r="C80" s="476"/>
    </row>
    <row r="81" s="472" customFormat="1" ht="12.75" spans="3:3">
      <c r="C81" s="476"/>
    </row>
    <row r="82" s="472" customFormat="1" ht="12.75" spans="3:3">
      <c r="C82" s="476"/>
    </row>
    <row r="83" s="472" customFormat="1" ht="12.75" spans="3:3">
      <c r="C83" s="476"/>
    </row>
    <row r="84" s="472" customFormat="1" ht="12.75" spans="3:3">
      <c r="C84" s="476"/>
    </row>
    <row r="85" s="472" customFormat="1" ht="12.75" spans="3:3">
      <c r="C85" s="476"/>
    </row>
    <row r="86" s="472" customFormat="1" ht="12.75" spans="3:3">
      <c r="C86" s="476"/>
    </row>
    <row r="87" s="472" customFormat="1" ht="12.75" spans="3:3">
      <c r="C87" s="476"/>
    </row>
    <row r="88" s="472" customFormat="1" ht="12.75" spans="3:3">
      <c r="C88" s="476"/>
    </row>
    <row r="89" s="472" customFormat="1" ht="12.75" spans="3:3">
      <c r="C89" s="476"/>
    </row>
  </sheetData>
  <mergeCells count="1">
    <mergeCell ref="A1:E1"/>
  </mergeCells>
  <printOptions horizontalCentered="1"/>
  <pageMargins left="0.78740157480315" right="0.78740157480315" top="0.78740157480315" bottom="0.78740157480315" header="0.196850393700787" footer="0.31496062992126"/>
  <pageSetup paperSize="9" orientation="portrait" useFirstPageNumber="1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25"/>
  </sheetPr>
  <dimension ref="A1:F83"/>
  <sheetViews>
    <sheetView showZeros="0" zoomScale="115" zoomScaleNormal="115" workbookViewId="0">
      <pane xSplit="1" ySplit="3" topLeftCell="B18" activePane="bottomRight" state="frozen"/>
      <selection/>
      <selection pane="topRight"/>
      <selection pane="bottomLeft"/>
      <selection pane="bottomRight" activeCell="H26" sqref="H26"/>
    </sheetView>
  </sheetViews>
  <sheetFormatPr defaultColWidth="9" defaultRowHeight="15.75" outlineLevelCol="5"/>
  <cols>
    <col min="1" max="1" width="30.5" style="304" customWidth="1"/>
    <col min="2" max="4" width="15.75" style="304" customWidth="1"/>
    <col min="5" max="5" width="9" style="304"/>
    <col min="6" max="6" width="9" style="304" hidden="1" customWidth="1"/>
    <col min="7" max="16384" width="9" style="305"/>
  </cols>
  <sheetData>
    <row r="1" s="216" customFormat="1" ht="30" customHeight="1" spans="1:6">
      <c r="A1" s="218" t="s">
        <v>205</v>
      </c>
      <c r="B1" s="218"/>
      <c r="C1" s="218"/>
      <c r="D1" s="218"/>
      <c r="E1" s="306"/>
      <c r="F1" s="306"/>
    </row>
    <row r="2" s="198" customFormat="1" ht="20.1" customHeight="1" spans="1:6">
      <c r="A2" s="220"/>
      <c r="B2" s="220"/>
      <c r="C2" s="220"/>
      <c r="D2" s="135" t="s">
        <v>1</v>
      </c>
      <c r="E2" s="220"/>
      <c r="F2" s="220"/>
    </row>
    <row r="3" s="198" customFormat="1" ht="30" customHeight="1" spans="1:6">
      <c r="A3" s="61" t="s">
        <v>206</v>
      </c>
      <c r="B3" s="168" t="s">
        <v>53</v>
      </c>
      <c r="C3" s="168" t="s">
        <v>207</v>
      </c>
      <c r="D3" s="307" t="s">
        <v>55</v>
      </c>
      <c r="E3" s="220"/>
      <c r="F3" s="220"/>
    </row>
    <row r="4" s="198" customFormat="1" ht="22.5" customHeight="1" spans="1:6">
      <c r="A4" s="308" t="s">
        <v>57</v>
      </c>
      <c r="B4" s="194">
        <f>'24一般公共预算支出执行'!C4</f>
        <v>20456</v>
      </c>
      <c r="C4" s="67">
        <v>15855</v>
      </c>
      <c r="D4" s="173">
        <f>+(C4-B4)/B4*100</f>
        <v>-22.49</v>
      </c>
      <c r="E4" s="220"/>
      <c r="F4" s="220">
        <v>201</v>
      </c>
    </row>
    <row r="5" s="198" customFormat="1" ht="22.5" customHeight="1" spans="1:6">
      <c r="A5" s="308" t="s">
        <v>58</v>
      </c>
      <c r="B5" s="194" t="str">
        <f>'24一般公共预算支出执行'!C5</f>
        <v> - </v>
      </c>
      <c r="C5" s="67"/>
      <c r="D5" s="173"/>
      <c r="E5" s="220"/>
      <c r="F5" s="220">
        <v>202</v>
      </c>
    </row>
    <row r="6" s="198" customFormat="1" ht="22.5" customHeight="1" spans="1:6">
      <c r="A6" s="308" t="s">
        <v>60</v>
      </c>
      <c r="B6" s="194">
        <f>'24一般公共预算支出执行'!C6</f>
        <v>13</v>
      </c>
      <c r="C6" s="67">
        <v>0</v>
      </c>
      <c r="D6" s="173"/>
      <c r="E6" s="220"/>
      <c r="F6" s="220">
        <v>203</v>
      </c>
    </row>
    <row r="7" s="198" customFormat="1" ht="22.5" customHeight="1" spans="1:6">
      <c r="A7" s="308" t="s">
        <v>61</v>
      </c>
      <c r="B7" s="194">
        <f>'24一般公共预算支出执行'!C7</f>
        <v>2427</v>
      </c>
      <c r="C7" s="67">
        <v>1915</v>
      </c>
      <c r="D7" s="173">
        <f t="shared" ref="D5:D29" si="0">+(C7-B7)/B7*100</f>
        <v>-21.1</v>
      </c>
      <c r="E7" s="220"/>
      <c r="F7" s="220">
        <v>204</v>
      </c>
    </row>
    <row r="8" s="198" customFormat="1" ht="22.5" customHeight="1" spans="1:6">
      <c r="A8" s="308" t="s">
        <v>62</v>
      </c>
      <c r="B8" s="194">
        <f>'24一般公共预算支出执行'!C8</f>
        <v>296</v>
      </c>
      <c r="C8" s="67">
        <v>1500</v>
      </c>
      <c r="D8" s="173">
        <f t="shared" si="0"/>
        <v>406.76</v>
      </c>
      <c r="E8" s="220"/>
      <c r="F8" s="220">
        <v>205</v>
      </c>
    </row>
    <row r="9" s="198" customFormat="1" ht="22.5" customHeight="1" spans="1:6">
      <c r="A9" s="308" t="s">
        <v>63</v>
      </c>
      <c r="B9" s="194">
        <f>'24一般公共预算支出执行'!C9</f>
        <v>8045</v>
      </c>
      <c r="C9" s="67">
        <v>5467</v>
      </c>
      <c r="D9" s="173">
        <f t="shared" si="0"/>
        <v>-32.04</v>
      </c>
      <c r="E9" s="220"/>
      <c r="F9" s="220">
        <v>206</v>
      </c>
    </row>
    <row r="10" s="198" customFormat="1" ht="22.5" customHeight="1" spans="1:6">
      <c r="A10" s="308" t="s">
        <v>64</v>
      </c>
      <c r="B10" s="194">
        <f>'24一般公共预算支出执行'!C10</f>
        <v>2902</v>
      </c>
      <c r="C10" s="67">
        <v>672</v>
      </c>
      <c r="D10" s="173">
        <f t="shared" si="0"/>
        <v>-76.84</v>
      </c>
      <c r="E10" s="220"/>
      <c r="F10" s="220">
        <v>207</v>
      </c>
    </row>
    <row r="11" s="198" customFormat="1" ht="22.5" customHeight="1" spans="1:6">
      <c r="A11" s="308" t="s">
        <v>65</v>
      </c>
      <c r="B11" s="194">
        <f>'24一般公共预算支出执行'!C11</f>
        <v>5034</v>
      </c>
      <c r="C11" s="67">
        <v>528</v>
      </c>
      <c r="D11" s="173">
        <f t="shared" si="0"/>
        <v>-89.51</v>
      </c>
      <c r="E11" s="220"/>
      <c r="F11" s="220">
        <v>208</v>
      </c>
    </row>
    <row r="12" s="198" customFormat="1" ht="22.5" customHeight="1" spans="1:6">
      <c r="A12" s="308" t="s">
        <v>66</v>
      </c>
      <c r="B12" s="194">
        <f>'24一般公共预算支出执行'!C12</f>
        <v>3773</v>
      </c>
      <c r="C12" s="67">
        <v>372</v>
      </c>
      <c r="D12" s="173">
        <f t="shared" si="0"/>
        <v>-90.14</v>
      </c>
      <c r="E12" s="220"/>
      <c r="F12" s="220">
        <v>210</v>
      </c>
    </row>
    <row r="13" s="198" customFormat="1" ht="22.5" customHeight="1" spans="1:6">
      <c r="A13" s="308" t="s">
        <v>67</v>
      </c>
      <c r="B13" s="194">
        <f>'24一般公共预算支出执行'!C13</f>
        <v>2428</v>
      </c>
      <c r="C13" s="67">
        <v>479</v>
      </c>
      <c r="D13" s="173">
        <f t="shared" si="0"/>
        <v>-80.27</v>
      </c>
      <c r="E13" s="220"/>
      <c r="F13" s="220">
        <v>211</v>
      </c>
    </row>
    <row r="14" s="198" customFormat="1" ht="22.5" customHeight="1" spans="1:6">
      <c r="A14" s="308" t="s">
        <v>68</v>
      </c>
      <c r="B14" s="194">
        <f>'24一般公共预算支出执行'!C14</f>
        <v>26539</v>
      </c>
      <c r="C14" s="67">
        <v>5546</v>
      </c>
      <c r="D14" s="173">
        <f t="shared" si="0"/>
        <v>-79.1</v>
      </c>
      <c r="E14" s="220"/>
      <c r="F14" s="220">
        <v>212</v>
      </c>
    </row>
    <row r="15" s="198" customFormat="1" ht="22.5" customHeight="1" spans="1:6">
      <c r="A15" s="308" t="s">
        <v>69</v>
      </c>
      <c r="B15" s="194">
        <f>'24一般公共预算支出执行'!C15</f>
        <v>2289</v>
      </c>
      <c r="C15" s="67">
        <v>0</v>
      </c>
      <c r="D15" s="173"/>
      <c r="E15" s="220"/>
      <c r="F15" s="220">
        <v>213</v>
      </c>
    </row>
    <row r="16" s="198" customFormat="1" ht="22.5" customHeight="1" spans="1:6">
      <c r="A16" s="308" t="s">
        <v>70</v>
      </c>
      <c r="B16" s="194">
        <f>'24一般公共预算支出执行'!C16</f>
        <v>391</v>
      </c>
      <c r="C16" s="67">
        <v>0</v>
      </c>
      <c r="D16" s="173"/>
      <c r="E16" s="220"/>
      <c r="F16" s="220">
        <v>214</v>
      </c>
    </row>
    <row r="17" s="198" customFormat="1" ht="22.5" customHeight="1" spans="1:6">
      <c r="A17" s="308" t="s">
        <v>138</v>
      </c>
      <c r="B17" s="194">
        <f>'24一般公共预算支出执行'!C17</f>
        <v>961</v>
      </c>
      <c r="C17" s="67">
        <v>8380</v>
      </c>
      <c r="D17" s="173">
        <f t="shared" si="0"/>
        <v>772.01</v>
      </c>
      <c r="E17" s="220"/>
      <c r="F17" s="220">
        <v>215</v>
      </c>
    </row>
    <row r="18" s="198" customFormat="1" ht="22.5" customHeight="1" spans="1:6">
      <c r="A18" s="308" t="s">
        <v>72</v>
      </c>
      <c r="B18" s="194">
        <f>'24一般公共预算支出执行'!C18</f>
        <v>0</v>
      </c>
      <c r="C18" s="194">
        <v>543</v>
      </c>
      <c r="D18" s="173"/>
      <c r="E18" s="220"/>
      <c r="F18" s="220">
        <v>216</v>
      </c>
    </row>
    <row r="19" s="198" customFormat="1" ht="22.5" customHeight="1" spans="1:6">
      <c r="A19" s="308" t="s">
        <v>73</v>
      </c>
      <c r="B19" s="194">
        <f>'24一般公共预算支出执行'!C19</f>
        <v>98</v>
      </c>
      <c r="C19" s="194">
        <v>296</v>
      </c>
      <c r="D19" s="173"/>
      <c r="E19" s="220"/>
      <c r="F19" s="220">
        <v>217</v>
      </c>
    </row>
    <row r="20" s="198" customFormat="1" ht="22.5" customHeight="1" spans="1:6">
      <c r="A20" s="309" t="s">
        <v>74</v>
      </c>
      <c r="B20" s="194" t="str">
        <f>'24一般公共预算支出执行'!C20</f>
        <v> - </v>
      </c>
      <c r="C20" s="194"/>
      <c r="D20" s="173"/>
      <c r="E20" s="220"/>
      <c r="F20" s="220">
        <v>219</v>
      </c>
    </row>
    <row r="21" s="198" customFormat="1" ht="22.5" customHeight="1" spans="1:6">
      <c r="A21" s="309" t="s">
        <v>75</v>
      </c>
      <c r="B21" s="194">
        <f>'24一般公共预算支出执行'!C21</f>
        <v>166</v>
      </c>
      <c r="C21" s="67">
        <v>858</v>
      </c>
      <c r="D21" s="173">
        <f t="shared" si="0"/>
        <v>416.87</v>
      </c>
      <c r="E21" s="220"/>
      <c r="F21" s="220">
        <v>220</v>
      </c>
    </row>
    <row r="22" s="198" customFormat="1" ht="22.5" customHeight="1" spans="1:6">
      <c r="A22" s="309" t="s">
        <v>76</v>
      </c>
      <c r="B22" s="194">
        <f>'24一般公共预算支出执行'!C22</f>
        <v>1034</v>
      </c>
      <c r="C22" s="67">
        <v>430</v>
      </c>
      <c r="D22" s="173">
        <f t="shared" si="0"/>
        <v>-58.41</v>
      </c>
      <c r="E22" s="220"/>
      <c r="F22" s="220">
        <v>221</v>
      </c>
    </row>
    <row r="23" s="198" customFormat="1" ht="22.5" customHeight="1" spans="1:6">
      <c r="A23" s="309" t="s">
        <v>77</v>
      </c>
      <c r="B23" s="194" t="str">
        <f>'24一般公共预算支出执行'!C23</f>
        <v> - </v>
      </c>
      <c r="C23" s="194"/>
      <c r="D23" s="173"/>
      <c r="E23" s="220"/>
      <c r="F23" s="220">
        <v>222</v>
      </c>
    </row>
    <row r="24" s="198" customFormat="1" ht="22.5" customHeight="1" spans="1:6">
      <c r="A24" s="309" t="s">
        <v>78</v>
      </c>
      <c r="B24" s="194">
        <f>'24一般公共预算支出执行'!C24</f>
        <v>1849</v>
      </c>
      <c r="C24" s="194">
        <v>1587</v>
      </c>
      <c r="D24" s="173">
        <f t="shared" si="0"/>
        <v>-14.17</v>
      </c>
      <c r="E24" s="220"/>
      <c r="F24" s="220">
        <v>224</v>
      </c>
    </row>
    <row r="25" s="198" customFormat="1" ht="22.5" customHeight="1" spans="1:6">
      <c r="A25" s="309" t="s">
        <v>208</v>
      </c>
      <c r="B25" s="194">
        <v>0</v>
      </c>
      <c r="C25" s="67">
        <v>1000</v>
      </c>
      <c r="D25" s="173"/>
      <c r="E25" s="220"/>
      <c r="F25" s="220">
        <v>227</v>
      </c>
    </row>
    <row r="26" s="198" customFormat="1" ht="22.5" customHeight="1" spans="1:6">
      <c r="A26" s="309" t="s">
        <v>79</v>
      </c>
      <c r="B26" s="194">
        <v>2262</v>
      </c>
      <c r="C26" s="67">
        <v>9000</v>
      </c>
      <c r="D26" s="173">
        <f t="shared" si="0"/>
        <v>297.88</v>
      </c>
      <c r="E26" s="220"/>
      <c r="F26" s="220">
        <v>232</v>
      </c>
    </row>
    <row r="27" s="198" customFormat="1" ht="22.5" customHeight="1" spans="1:6">
      <c r="A27" s="309" t="s">
        <v>80</v>
      </c>
      <c r="B27" s="194">
        <v>5545</v>
      </c>
      <c r="C27" s="67">
        <v>5584</v>
      </c>
      <c r="D27" s="173"/>
      <c r="E27" s="220"/>
      <c r="F27" s="220">
        <v>229</v>
      </c>
    </row>
    <row r="28" s="198" customFormat="1" ht="22.5" customHeight="1" spans="1:6">
      <c r="A28" s="310" t="s">
        <v>81</v>
      </c>
      <c r="B28" s="194">
        <f>'24一般公共预算支出执行'!C28</f>
        <v>86508</v>
      </c>
      <c r="C28" s="194">
        <f>SUM(C4:C27)</f>
        <v>60012</v>
      </c>
      <c r="D28" s="173">
        <f t="shared" si="0"/>
        <v>-30.63</v>
      </c>
      <c r="E28" s="220">
        <v>60012</v>
      </c>
      <c r="F28" s="220"/>
    </row>
    <row r="29" s="198" customFormat="1" ht="22.5" customHeight="1" spans="1:6">
      <c r="A29" s="309" t="s">
        <v>82</v>
      </c>
      <c r="B29" s="194">
        <v>17254</v>
      </c>
      <c r="C29" s="311">
        <v>16695</v>
      </c>
      <c r="D29" s="173"/>
      <c r="E29" s="220"/>
      <c r="F29" s="220"/>
    </row>
    <row r="30" s="198" customFormat="1" ht="22.5" customHeight="1" spans="1:6">
      <c r="A30" s="312"/>
      <c r="B30" s="194"/>
      <c r="C30" s="313"/>
      <c r="D30" s="314"/>
      <c r="E30" s="220"/>
      <c r="F30" s="220"/>
    </row>
    <row r="31" s="198" customFormat="1" ht="22.5" customHeight="1" spans="1:6">
      <c r="A31" s="315" t="s">
        <v>83</v>
      </c>
      <c r="B31" s="316">
        <f>+B28+B29</f>
        <v>103762</v>
      </c>
      <c r="C31" s="316">
        <f>+C28+C29</f>
        <v>76707</v>
      </c>
      <c r="D31" s="317">
        <f>+(C31-B31)/B31*100</f>
        <v>-26.07</v>
      </c>
      <c r="E31" s="220"/>
      <c r="F31" s="220"/>
    </row>
    <row r="32" s="198" customFormat="1" ht="12.75" spans="1:6">
      <c r="A32" s="220"/>
      <c r="B32" s="318"/>
      <c r="C32" s="220"/>
      <c r="D32" s="220"/>
      <c r="E32" s="220"/>
      <c r="F32" s="220"/>
    </row>
    <row r="33" s="198" customFormat="1" ht="12.75" spans="1:6">
      <c r="A33" s="220"/>
      <c r="B33" s="220"/>
      <c r="C33" s="220"/>
      <c r="D33" s="220"/>
      <c r="E33" s="220"/>
      <c r="F33" s="220"/>
    </row>
    <row r="34" s="198" customFormat="1" ht="12.75" spans="1:6">
      <c r="A34" s="220"/>
      <c r="B34" s="220"/>
      <c r="C34" s="220"/>
      <c r="D34" s="220"/>
      <c r="E34" s="220"/>
      <c r="F34" s="220"/>
    </row>
    <row r="35" s="198" customFormat="1" ht="12.75" spans="1:6">
      <c r="A35" s="220"/>
      <c r="B35" s="220"/>
      <c r="C35" s="220"/>
      <c r="D35" s="220"/>
      <c r="E35" s="220"/>
      <c r="F35" s="220"/>
    </row>
    <row r="36" s="198" customFormat="1" ht="12.75" spans="1:6">
      <c r="A36" s="220"/>
      <c r="B36" s="220"/>
      <c r="C36" s="220"/>
      <c r="D36" s="220"/>
      <c r="E36" s="220"/>
      <c r="F36" s="220"/>
    </row>
    <row r="37" s="198" customFormat="1" ht="12.75" spans="1:6">
      <c r="A37" s="220"/>
      <c r="B37" s="220"/>
      <c r="C37" s="220"/>
      <c r="D37" s="220"/>
      <c r="E37" s="220"/>
      <c r="F37" s="220"/>
    </row>
    <row r="38" s="198" customFormat="1" ht="12.75" spans="1:6">
      <c r="A38" s="220"/>
      <c r="B38" s="220"/>
      <c r="C38" s="220"/>
      <c r="D38" s="220"/>
      <c r="E38" s="220"/>
      <c r="F38" s="220"/>
    </row>
    <row r="39" s="198" customFormat="1" ht="12.75" spans="1:6">
      <c r="A39" s="220"/>
      <c r="B39" s="220"/>
      <c r="C39" s="220"/>
      <c r="D39" s="220"/>
      <c r="E39" s="220"/>
      <c r="F39" s="220"/>
    </row>
    <row r="40" s="198" customFormat="1" ht="12.75" spans="1:6">
      <c r="A40" s="219"/>
      <c r="B40" s="220"/>
      <c r="C40" s="220"/>
      <c r="D40" s="220"/>
      <c r="E40" s="220"/>
      <c r="F40" s="220"/>
    </row>
    <row r="41" s="198" customFormat="1" ht="12.75" spans="1:6">
      <c r="A41" s="220"/>
      <c r="B41" s="220"/>
      <c r="C41" s="220"/>
      <c r="D41" s="220"/>
      <c r="E41" s="220"/>
      <c r="F41" s="220"/>
    </row>
    <row r="42" s="198" customFormat="1" ht="12.75" spans="1:6">
      <c r="A42" s="220"/>
      <c r="B42" s="220"/>
      <c r="C42" s="220"/>
      <c r="D42" s="220"/>
      <c r="E42" s="220"/>
      <c r="F42" s="220"/>
    </row>
    <row r="43" s="198" customFormat="1" ht="12.75" spans="1:6">
      <c r="A43" s="220"/>
      <c r="B43" s="220"/>
      <c r="C43" s="220"/>
      <c r="D43" s="220"/>
      <c r="E43" s="220"/>
      <c r="F43" s="220"/>
    </row>
    <row r="44" s="198" customFormat="1" ht="12.75" spans="1:6">
      <c r="A44" s="220"/>
      <c r="B44" s="220"/>
      <c r="C44" s="220"/>
      <c r="D44" s="220"/>
      <c r="E44" s="220"/>
      <c r="F44" s="220"/>
    </row>
    <row r="45" s="198" customFormat="1" ht="12.75" spans="1:6">
      <c r="A45" s="220"/>
      <c r="B45" s="220"/>
      <c r="C45" s="220"/>
      <c r="D45" s="220"/>
      <c r="E45" s="220"/>
      <c r="F45" s="220"/>
    </row>
    <row r="46" s="198" customFormat="1" ht="12.75" spans="1:6">
      <c r="A46" s="220"/>
      <c r="B46" s="220"/>
      <c r="C46" s="220"/>
      <c r="D46" s="220"/>
      <c r="E46" s="220"/>
      <c r="F46" s="220"/>
    </row>
    <row r="47" s="198" customFormat="1" ht="12.75" spans="1:6">
      <c r="A47" s="220"/>
      <c r="B47" s="220"/>
      <c r="C47" s="220"/>
      <c r="D47" s="220"/>
      <c r="E47" s="220"/>
      <c r="F47" s="220"/>
    </row>
    <row r="48" s="198" customFormat="1" ht="12.75" spans="1:6">
      <c r="A48" s="220"/>
      <c r="B48" s="220"/>
      <c r="C48" s="220"/>
      <c r="D48" s="220"/>
      <c r="E48" s="220"/>
      <c r="F48" s="220"/>
    </row>
    <row r="49" s="198" customFormat="1" ht="12.75" spans="1:6">
      <c r="A49" s="220"/>
      <c r="B49" s="220"/>
      <c r="C49" s="220"/>
      <c r="D49" s="220"/>
      <c r="E49" s="220"/>
      <c r="F49" s="220"/>
    </row>
    <row r="50" s="198" customFormat="1" ht="12.75" spans="1:6">
      <c r="A50" s="220"/>
      <c r="B50" s="220"/>
      <c r="C50" s="220"/>
      <c r="D50" s="220"/>
      <c r="E50" s="220"/>
      <c r="F50" s="220"/>
    </row>
    <row r="51" s="198" customFormat="1" ht="12.75" spans="1:6">
      <c r="A51" s="220"/>
      <c r="B51" s="220"/>
      <c r="C51" s="220"/>
      <c r="D51" s="220"/>
      <c r="E51" s="220"/>
      <c r="F51" s="220"/>
    </row>
    <row r="52" s="198" customFormat="1" ht="12.75" spans="1:6">
      <c r="A52" s="220"/>
      <c r="B52" s="220"/>
      <c r="C52" s="220"/>
      <c r="D52" s="220"/>
      <c r="E52" s="220"/>
      <c r="F52" s="220"/>
    </row>
    <row r="53" s="198" customFormat="1" ht="12.75" spans="1:6">
      <c r="A53" s="220"/>
      <c r="B53" s="220"/>
      <c r="C53" s="220"/>
      <c r="D53" s="220"/>
      <c r="E53" s="220"/>
      <c r="F53" s="220"/>
    </row>
    <row r="54" s="198" customFormat="1" ht="12.75" spans="1:6">
      <c r="A54" s="220"/>
      <c r="B54" s="220"/>
      <c r="C54" s="220"/>
      <c r="D54" s="220"/>
      <c r="E54" s="220"/>
      <c r="F54" s="220"/>
    </row>
    <row r="55" s="198" customFormat="1" ht="12.75" spans="1:6">
      <c r="A55" s="220"/>
      <c r="B55" s="220"/>
      <c r="C55" s="220"/>
      <c r="D55" s="220"/>
      <c r="E55" s="220"/>
      <c r="F55" s="220"/>
    </row>
    <row r="56" s="198" customFormat="1" ht="12.75" spans="1:6">
      <c r="A56" s="220"/>
      <c r="B56" s="220"/>
      <c r="C56" s="220"/>
      <c r="D56" s="220"/>
      <c r="E56" s="220"/>
      <c r="F56" s="220"/>
    </row>
    <row r="57" s="198" customFormat="1" ht="12.75" spans="1:6">
      <c r="A57" s="220"/>
      <c r="B57" s="220"/>
      <c r="C57" s="220"/>
      <c r="D57" s="220"/>
      <c r="E57" s="220"/>
      <c r="F57" s="220"/>
    </row>
    <row r="58" s="198" customFormat="1" ht="12.75" spans="1:6">
      <c r="A58" s="220"/>
      <c r="B58" s="220"/>
      <c r="C58" s="220"/>
      <c r="D58" s="220"/>
      <c r="E58" s="220"/>
      <c r="F58" s="220"/>
    </row>
    <row r="59" s="198" customFormat="1" ht="12.75" spans="1:6">
      <c r="A59" s="220"/>
      <c r="B59" s="220"/>
      <c r="C59" s="220"/>
      <c r="D59" s="220"/>
      <c r="E59" s="220"/>
      <c r="F59" s="220"/>
    </row>
    <row r="60" s="198" customFormat="1" ht="12.75" spans="1:6">
      <c r="A60" s="220"/>
      <c r="B60" s="220"/>
      <c r="C60" s="220"/>
      <c r="D60" s="220"/>
      <c r="E60" s="220"/>
      <c r="F60" s="220"/>
    </row>
    <row r="61" s="198" customFormat="1" ht="12.75" spans="1:6">
      <c r="A61" s="220"/>
      <c r="B61" s="220"/>
      <c r="C61" s="220"/>
      <c r="D61" s="220"/>
      <c r="E61" s="220"/>
      <c r="F61" s="220"/>
    </row>
    <row r="62" s="198" customFormat="1" ht="12.75" spans="1:6">
      <c r="A62" s="220"/>
      <c r="B62" s="220"/>
      <c r="C62" s="220"/>
      <c r="D62" s="220"/>
      <c r="E62" s="220"/>
      <c r="F62" s="220"/>
    </row>
    <row r="63" s="198" customFormat="1" ht="12.75" spans="1:6">
      <c r="A63" s="220"/>
      <c r="B63" s="220"/>
      <c r="C63" s="220"/>
      <c r="D63" s="220"/>
      <c r="E63" s="220"/>
      <c r="F63" s="220"/>
    </row>
    <row r="64" s="198" customFormat="1" ht="12.75" spans="1:6">
      <c r="A64" s="220"/>
      <c r="B64" s="220"/>
      <c r="C64" s="220"/>
      <c r="D64" s="220"/>
      <c r="E64" s="220"/>
      <c r="F64" s="220"/>
    </row>
    <row r="65" s="198" customFormat="1" ht="12.75" spans="1:6">
      <c r="A65" s="220"/>
      <c r="B65" s="220"/>
      <c r="C65" s="220"/>
      <c r="D65" s="220"/>
      <c r="E65" s="220"/>
      <c r="F65" s="220"/>
    </row>
    <row r="66" s="198" customFormat="1" ht="12.75" spans="1:6">
      <c r="A66" s="220"/>
      <c r="B66" s="220"/>
      <c r="C66" s="220"/>
      <c r="D66" s="220"/>
      <c r="E66" s="220"/>
      <c r="F66" s="220"/>
    </row>
    <row r="67" s="198" customFormat="1" ht="12.75" spans="1:6">
      <c r="A67" s="220"/>
      <c r="B67" s="220"/>
      <c r="C67" s="220"/>
      <c r="D67" s="220"/>
      <c r="E67" s="220"/>
      <c r="F67" s="220"/>
    </row>
    <row r="68" s="198" customFormat="1" ht="12.75" spans="1:6">
      <c r="A68" s="220"/>
      <c r="B68" s="220"/>
      <c r="C68" s="220"/>
      <c r="D68" s="220"/>
      <c r="E68" s="220"/>
      <c r="F68" s="220"/>
    </row>
    <row r="69" s="198" customFormat="1" ht="12.75" spans="1:6">
      <c r="A69" s="220"/>
      <c r="B69" s="220"/>
      <c r="C69" s="220"/>
      <c r="D69" s="220"/>
      <c r="E69" s="220"/>
      <c r="F69" s="220"/>
    </row>
    <row r="70" s="198" customFormat="1" ht="12.75" spans="1:6">
      <c r="A70" s="220"/>
      <c r="B70" s="220"/>
      <c r="C70" s="220"/>
      <c r="D70" s="220"/>
      <c r="E70" s="220"/>
      <c r="F70" s="220"/>
    </row>
    <row r="71" s="198" customFormat="1" ht="12.75" spans="1:6">
      <c r="A71" s="220"/>
      <c r="B71" s="220"/>
      <c r="C71" s="220"/>
      <c r="D71" s="220"/>
      <c r="E71" s="220"/>
      <c r="F71" s="220"/>
    </row>
    <row r="72" s="198" customFormat="1" ht="12.75" spans="1:6">
      <c r="A72" s="220"/>
      <c r="B72" s="220"/>
      <c r="C72" s="220"/>
      <c r="D72" s="220"/>
      <c r="E72" s="220"/>
      <c r="F72" s="220"/>
    </row>
    <row r="73" s="198" customFormat="1" ht="12.75" spans="1:6">
      <c r="A73" s="220"/>
      <c r="B73" s="220"/>
      <c r="C73" s="220"/>
      <c r="D73" s="220"/>
      <c r="E73" s="220"/>
      <c r="F73" s="220"/>
    </row>
    <row r="74" s="198" customFormat="1" ht="12.75" spans="1:6">
      <c r="A74" s="220"/>
      <c r="B74" s="220"/>
      <c r="C74" s="220"/>
      <c r="D74" s="220"/>
      <c r="E74" s="220"/>
      <c r="F74" s="220"/>
    </row>
    <row r="75" s="198" customFormat="1" ht="12.75" spans="1:6">
      <c r="A75" s="220"/>
      <c r="B75" s="220"/>
      <c r="C75" s="220"/>
      <c r="D75" s="220"/>
      <c r="E75" s="220"/>
      <c r="F75" s="220"/>
    </row>
    <row r="76" s="198" customFormat="1" ht="12.75" spans="1:6">
      <c r="A76" s="220"/>
      <c r="B76" s="220"/>
      <c r="C76" s="220"/>
      <c r="D76" s="220"/>
      <c r="E76" s="220"/>
      <c r="F76" s="220"/>
    </row>
    <row r="77" s="198" customFormat="1" ht="12.75" spans="1:6">
      <c r="A77" s="220"/>
      <c r="B77" s="220"/>
      <c r="C77" s="220"/>
      <c r="D77" s="220"/>
      <c r="E77" s="220"/>
      <c r="F77" s="220"/>
    </row>
    <row r="78" s="198" customFormat="1" ht="12.75" spans="1:6">
      <c r="A78" s="220"/>
      <c r="B78" s="220"/>
      <c r="C78" s="220"/>
      <c r="D78" s="220"/>
      <c r="E78" s="220"/>
      <c r="F78" s="220"/>
    </row>
    <row r="79" s="198" customFormat="1" ht="12.75" spans="1:6">
      <c r="A79" s="220"/>
      <c r="B79" s="220"/>
      <c r="C79" s="220"/>
      <c r="D79" s="220"/>
      <c r="E79" s="220"/>
      <c r="F79" s="220"/>
    </row>
    <row r="80" s="198" customFormat="1" ht="12.75" spans="1:6">
      <c r="A80" s="220"/>
      <c r="B80" s="220"/>
      <c r="C80" s="220"/>
      <c r="D80" s="220"/>
      <c r="E80" s="220"/>
      <c r="F80" s="220"/>
    </row>
    <row r="81" s="198" customFormat="1" ht="12.75" spans="1:6">
      <c r="A81" s="220"/>
      <c r="B81" s="220"/>
      <c r="C81" s="220"/>
      <c r="D81" s="220"/>
      <c r="E81" s="220"/>
      <c r="F81" s="220"/>
    </row>
    <row r="82" s="198" customFormat="1" ht="12.75" spans="1:6">
      <c r="A82" s="220"/>
      <c r="B82" s="220"/>
      <c r="C82" s="220"/>
      <c r="D82" s="220"/>
      <c r="E82" s="220"/>
      <c r="F82" s="220"/>
    </row>
    <row r="83" s="198" customFormat="1" ht="12.75" spans="1:6">
      <c r="A83" s="220"/>
      <c r="B83" s="220"/>
      <c r="C83" s="220"/>
      <c r="D83" s="220"/>
      <c r="E83" s="220"/>
      <c r="F83" s="220"/>
    </row>
  </sheetData>
  <mergeCells count="1">
    <mergeCell ref="A1:D1"/>
  </mergeCells>
  <printOptions horizontalCentered="1"/>
  <pageMargins left="0.78740157480315" right="0.78740157480315" top="0.78740157480315" bottom="0.78740157480315" header="0.196850393700787" footer="0.31496062992126"/>
  <pageSetup paperSize="9" firstPageNumber="7" orientation="portrait" useFirstPageNumber="1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25"/>
  </sheetPr>
  <dimension ref="A1:F83"/>
  <sheetViews>
    <sheetView showZeros="0" zoomScale="115" zoomScaleNormal="115" workbookViewId="0">
      <pane xSplit="1" ySplit="3" topLeftCell="B4" activePane="bottomRight" state="frozen"/>
      <selection/>
      <selection pane="topRight"/>
      <selection pane="bottomLeft"/>
      <selection pane="bottomRight" activeCell="Q15" sqref="Q15"/>
    </sheetView>
  </sheetViews>
  <sheetFormatPr defaultColWidth="9" defaultRowHeight="15.75" outlineLevelCol="5"/>
  <cols>
    <col min="1" max="1" width="30.5" style="304" customWidth="1"/>
    <col min="2" max="4" width="15.75" style="304" customWidth="1"/>
    <col min="5" max="6" width="9" style="304" hidden="1" customWidth="1"/>
    <col min="7" max="16384" width="9" style="305"/>
  </cols>
  <sheetData>
    <row r="1" s="216" customFormat="1" ht="30" customHeight="1" spans="1:6">
      <c r="A1" s="218" t="s">
        <v>209</v>
      </c>
      <c r="B1" s="218"/>
      <c r="C1" s="218"/>
      <c r="D1" s="218"/>
      <c r="E1" s="306"/>
      <c r="F1" s="306"/>
    </row>
    <row r="2" s="198" customFormat="1" ht="20.1" customHeight="1" spans="1:6">
      <c r="A2" s="220"/>
      <c r="B2" s="220"/>
      <c r="C2" s="220"/>
      <c r="D2" s="135" t="s">
        <v>1</v>
      </c>
      <c r="E2" s="220"/>
      <c r="F2" s="220"/>
    </row>
    <row r="3" s="198" customFormat="1" ht="30" customHeight="1" spans="1:6">
      <c r="A3" s="61" t="s">
        <v>206</v>
      </c>
      <c r="B3" s="168" t="s">
        <v>53</v>
      </c>
      <c r="C3" s="168" t="s">
        <v>207</v>
      </c>
      <c r="D3" s="307" t="s">
        <v>55</v>
      </c>
      <c r="E3" s="220"/>
      <c r="F3" s="220"/>
    </row>
    <row r="4" s="198" customFormat="1" ht="22.5" customHeight="1" spans="1:6">
      <c r="A4" s="308" t="s">
        <v>57</v>
      </c>
      <c r="B4" s="194">
        <f>'24一般公共预算支出执行'!C4</f>
        <v>20456</v>
      </c>
      <c r="C4" s="67">
        <v>15855</v>
      </c>
      <c r="D4" s="173">
        <f t="shared" ref="D4:D14" si="0">+(C4-B4)/B4*100</f>
        <v>-22.49</v>
      </c>
      <c r="E4" s="220"/>
      <c r="F4" s="220">
        <v>201</v>
      </c>
    </row>
    <row r="5" s="198" customFormat="1" ht="22.5" customHeight="1" spans="1:6">
      <c r="A5" s="308" t="s">
        <v>58</v>
      </c>
      <c r="B5" s="194" t="str">
        <f>'24一般公共预算支出执行'!C5</f>
        <v> - </v>
      </c>
      <c r="C5" s="67"/>
      <c r="D5" s="173"/>
      <c r="E5" s="220"/>
      <c r="F5" s="220">
        <v>202</v>
      </c>
    </row>
    <row r="6" s="198" customFormat="1" ht="22.5" customHeight="1" spans="1:6">
      <c r="A6" s="308" t="s">
        <v>60</v>
      </c>
      <c r="B6" s="194">
        <f>'24一般公共预算支出执行'!C6</f>
        <v>13</v>
      </c>
      <c r="C6" s="67">
        <v>0</v>
      </c>
      <c r="D6" s="173"/>
      <c r="E6" s="220"/>
      <c r="F6" s="220">
        <v>203</v>
      </c>
    </row>
    <row r="7" s="198" customFormat="1" ht="22.5" customHeight="1" spans="1:6">
      <c r="A7" s="308" t="s">
        <v>61</v>
      </c>
      <c r="B7" s="194">
        <f>'24一般公共预算支出执行'!C7</f>
        <v>2427</v>
      </c>
      <c r="C7" s="67">
        <v>1915</v>
      </c>
      <c r="D7" s="173">
        <f t="shared" si="0"/>
        <v>-21.1</v>
      </c>
      <c r="E7" s="220"/>
      <c r="F7" s="220">
        <v>204</v>
      </c>
    </row>
    <row r="8" s="198" customFormat="1" ht="22.5" customHeight="1" spans="1:6">
      <c r="A8" s="308" t="s">
        <v>62</v>
      </c>
      <c r="B8" s="194">
        <f>'24一般公共预算支出执行'!C8</f>
        <v>296</v>
      </c>
      <c r="C8" s="67">
        <v>1500</v>
      </c>
      <c r="D8" s="173">
        <f t="shared" si="0"/>
        <v>406.76</v>
      </c>
      <c r="E8" s="220"/>
      <c r="F8" s="220">
        <v>205</v>
      </c>
    </row>
    <row r="9" s="198" customFormat="1" ht="22.5" customHeight="1" spans="1:6">
      <c r="A9" s="308" t="s">
        <v>63</v>
      </c>
      <c r="B9" s="194">
        <f>'24一般公共预算支出执行'!C9</f>
        <v>8045</v>
      </c>
      <c r="C9" s="67">
        <v>5467</v>
      </c>
      <c r="D9" s="173">
        <f t="shared" si="0"/>
        <v>-32.04</v>
      </c>
      <c r="E9" s="220"/>
      <c r="F9" s="220">
        <v>206</v>
      </c>
    </row>
    <row r="10" s="198" customFormat="1" ht="22.5" customHeight="1" spans="1:6">
      <c r="A10" s="308" t="s">
        <v>64</v>
      </c>
      <c r="B10" s="194">
        <f>'24一般公共预算支出执行'!C10</f>
        <v>2902</v>
      </c>
      <c r="C10" s="67">
        <v>672</v>
      </c>
      <c r="D10" s="173">
        <f t="shared" si="0"/>
        <v>-76.84</v>
      </c>
      <c r="E10" s="220"/>
      <c r="F10" s="220">
        <v>207</v>
      </c>
    </row>
    <row r="11" s="198" customFormat="1" ht="22.5" customHeight="1" spans="1:6">
      <c r="A11" s="308" t="s">
        <v>65</v>
      </c>
      <c r="B11" s="194">
        <f>'24一般公共预算支出执行'!C11</f>
        <v>5034</v>
      </c>
      <c r="C11" s="67">
        <v>528</v>
      </c>
      <c r="D11" s="173">
        <f t="shared" si="0"/>
        <v>-89.51</v>
      </c>
      <c r="E11" s="220"/>
      <c r="F11" s="220">
        <v>208</v>
      </c>
    </row>
    <row r="12" s="198" customFormat="1" ht="22.5" customHeight="1" spans="1:6">
      <c r="A12" s="308" t="s">
        <v>66</v>
      </c>
      <c r="B12" s="194">
        <f>'24一般公共预算支出执行'!C12</f>
        <v>3773</v>
      </c>
      <c r="C12" s="67">
        <v>372</v>
      </c>
      <c r="D12" s="173">
        <f t="shared" si="0"/>
        <v>-90.14</v>
      </c>
      <c r="E12" s="220"/>
      <c r="F12" s="220">
        <v>210</v>
      </c>
    </row>
    <row r="13" s="198" customFormat="1" ht="22.5" customHeight="1" spans="1:6">
      <c r="A13" s="308" t="s">
        <v>67</v>
      </c>
      <c r="B13" s="194">
        <f>'24一般公共预算支出执行'!C13</f>
        <v>2428</v>
      </c>
      <c r="C13" s="67">
        <v>479</v>
      </c>
      <c r="D13" s="173">
        <f t="shared" si="0"/>
        <v>-80.27</v>
      </c>
      <c r="E13" s="220"/>
      <c r="F13" s="220">
        <v>211</v>
      </c>
    </row>
    <row r="14" s="198" customFormat="1" ht="22.5" customHeight="1" spans="1:6">
      <c r="A14" s="308" t="s">
        <v>68</v>
      </c>
      <c r="B14" s="194">
        <f>'24一般公共预算支出执行'!C14</f>
        <v>26539</v>
      </c>
      <c r="C14" s="67">
        <v>5546</v>
      </c>
      <c r="D14" s="173">
        <f t="shared" si="0"/>
        <v>-79.1</v>
      </c>
      <c r="E14" s="220"/>
      <c r="F14" s="220">
        <v>212</v>
      </c>
    </row>
    <row r="15" s="198" customFormat="1" ht="22.5" customHeight="1" spans="1:6">
      <c r="A15" s="308" t="s">
        <v>69</v>
      </c>
      <c r="B15" s="194">
        <f>'24一般公共预算支出执行'!C15</f>
        <v>2289</v>
      </c>
      <c r="C15" s="67">
        <v>0</v>
      </c>
      <c r="D15" s="173"/>
      <c r="E15" s="220"/>
      <c r="F15" s="220">
        <v>213</v>
      </c>
    </row>
    <row r="16" s="198" customFormat="1" ht="22.5" customHeight="1" spans="1:6">
      <c r="A16" s="308" t="s">
        <v>70</v>
      </c>
      <c r="B16" s="194">
        <f>'24一般公共预算支出执行'!C16</f>
        <v>391</v>
      </c>
      <c r="C16" s="67">
        <v>0</v>
      </c>
      <c r="D16" s="173"/>
      <c r="E16" s="220"/>
      <c r="F16" s="220">
        <v>214</v>
      </c>
    </row>
    <row r="17" s="198" customFormat="1" ht="22.5" customHeight="1" spans="1:6">
      <c r="A17" s="308" t="s">
        <v>138</v>
      </c>
      <c r="B17" s="194">
        <f>'24一般公共预算支出执行'!C17</f>
        <v>961</v>
      </c>
      <c r="C17" s="67">
        <v>8380</v>
      </c>
      <c r="D17" s="173">
        <f t="shared" ref="D17:D22" si="1">+(C17-B17)/B17*100</f>
        <v>772.01</v>
      </c>
      <c r="E17" s="220"/>
      <c r="F17" s="220">
        <v>215</v>
      </c>
    </row>
    <row r="18" s="198" customFormat="1" ht="22.5" customHeight="1" spans="1:6">
      <c r="A18" s="308" t="s">
        <v>72</v>
      </c>
      <c r="B18" s="194">
        <f>'24一般公共预算支出执行'!C18</f>
        <v>0</v>
      </c>
      <c r="C18" s="194">
        <v>543</v>
      </c>
      <c r="D18" s="173"/>
      <c r="E18" s="220"/>
      <c r="F18" s="220">
        <v>216</v>
      </c>
    </row>
    <row r="19" s="198" customFormat="1" ht="22.5" customHeight="1" spans="1:6">
      <c r="A19" s="308" t="s">
        <v>73</v>
      </c>
      <c r="B19" s="194">
        <f>'24一般公共预算支出执行'!C19</f>
        <v>98</v>
      </c>
      <c r="C19" s="194">
        <v>296</v>
      </c>
      <c r="D19" s="173"/>
      <c r="E19" s="220"/>
      <c r="F19" s="220">
        <v>217</v>
      </c>
    </row>
    <row r="20" s="198" customFormat="1" ht="22.5" customHeight="1" spans="1:6">
      <c r="A20" s="309" t="s">
        <v>74</v>
      </c>
      <c r="B20" s="194" t="str">
        <f>'24一般公共预算支出执行'!C20</f>
        <v> - </v>
      </c>
      <c r="C20" s="194"/>
      <c r="D20" s="173"/>
      <c r="E20" s="220"/>
      <c r="F20" s="220">
        <v>219</v>
      </c>
    </row>
    <row r="21" s="198" customFormat="1" ht="22.5" customHeight="1" spans="1:6">
      <c r="A21" s="309" t="s">
        <v>75</v>
      </c>
      <c r="B21" s="194">
        <f>'24一般公共预算支出执行'!C21</f>
        <v>166</v>
      </c>
      <c r="C21" s="67">
        <v>858</v>
      </c>
      <c r="D21" s="173">
        <f t="shared" si="1"/>
        <v>416.87</v>
      </c>
      <c r="E21" s="220"/>
      <c r="F21" s="220">
        <v>220</v>
      </c>
    </row>
    <row r="22" s="198" customFormat="1" ht="22.5" customHeight="1" spans="1:6">
      <c r="A22" s="309" t="s">
        <v>76</v>
      </c>
      <c r="B22" s="194">
        <f>'24一般公共预算支出执行'!C22</f>
        <v>1034</v>
      </c>
      <c r="C22" s="67">
        <v>430</v>
      </c>
      <c r="D22" s="173">
        <f t="shared" si="1"/>
        <v>-58.41</v>
      </c>
      <c r="E22" s="220"/>
      <c r="F22" s="220">
        <v>221</v>
      </c>
    </row>
    <row r="23" s="198" customFormat="1" ht="22.5" customHeight="1" spans="1:6">
      <c r="A23" s="309" t="s">
        <v>77</v>
      </c>
      <c r="B23" s="194" t="str">
        <f>'24一般公共预算支出执行'!C23</f>
        <v> - </v>
      </c>
      <c r="C23" s="194"/>
      <c r="D23" s="173"/>
      <c r="E23" s="220"/>
      <c r="F23" s="220">
        <v>222</v>
      </c>
    </row>
    <row r="24" s="198" customFormat="1" ht="22.5" customHeight="1" spans="1:6">
      <c r="A24" s="309" t="s">
        <v>78</v>
      </c>
      <c r="B24" s="194">
        <f>'24一般公共预算支出执行'!C24</f>
        <v>1849</v>
      </c>
      <c r="C24" s="194">
        <v>1587</v>
      </c>
      <c r="D24" s="173">
        <f t="shared" ref="D24:D28" si="2">+(C24-B24)/B24*100</f>
        <v>-14.17</v>
      </c>
      <c r="E24" s="220"/>
      <c r="F24" s="220">
        <v>224</v>
      </c>
    </row>
    <row r="25" s="198" customFormat="1" ht="22.5" customHeight="1" spans="1:6">
      <c r="A25" s="309" t="s">
        <v>208</v>
      </c>
      <c r="B25" s="194">
        <v>0</v>
      </c>
      <c r="C25" s="67">
        <v>1000</v>
      </c>
      <c r="D25" s="173"/>
      <c r="E25" s="220"/>
      <c r="F25" s="220">
        <v>227</v>
      </c>
    </row>
    <row r="26" s="198" customFormat="1" ht="22.5" customHeight="1" spans="1:6">
      <c r="A26" s="309" t="s">
        <v>79</v>
      </c>
      <c r="B26" s="194">
        <v>2262</v>
      </c>
      <c r="C26" s="67">
        <v>9000</v>
      </c>
      <c r="D26" s="173">
        <f t="shared" si="2"/>
        <v>297.88</v>
      </c>
      <c r="E26" s="220"/>
      <c r="F26" s="220">
        <v>232</v>
      </c>
    </row>
    <row r="27" s="198" customFormat="1" ht="22.5" customHeight="1" spans="1:6">
      <c r="A27" s="309" t="s">
        <v>80</v>
      </c>
      <c r="B27" s="194">
        <v>5545</v>
      </c>
      <c r="C27" s="67">
        <v>5584</v>
      </c>
      <c r="D27" s="173"/>
      <c r="E27" s="220"/>
      <c r="F27" s="220">
        <v>229</v>
      </c>
    </row>
    <row r="28" s="198" customFormat="1" ht="22.5" customHeight="1" spans="1:6">
      <c r="A28" s="310" t="s">
        <v>81</v>
      </c>
      <c r="B28" s="194">
        <f>'24一般公共预算支出执行'!C28</f>
        <v>86508</v>
      </c>
      <c r="C28" s="194">
        <f>SUM(C4:C27)</f>
        <v>60012</v>
      </c>
      <c r="D28" s="173">
        <f t="shared" si="2"/>
        <v>-30.63</v>
      </c>
      <c r="E28" s="220">
        <v>60012</v>
      </c>
      <c r="F28" s="220"/>
    </row>
    <row r="29" s="198" customFormat="1" ht="22.5" customHeight="1" spans="1:6">
      <c r="A29" s="309"/>
      <c r="B29" s="194"/>
      <c r="C29" s="311"/>
      <c r="D29" s="173"/>
      <c r="E29" s="220"/>
      <c r="F29" s="220"/>
    </row>
    <row r="30" s="198" customFormat="1" ht="22.5" customHeight="1" spans="1:6">
      <c r="A30" s="312"/>
      <c r="B30" s="194"/>
      <c r="C30" s="313"/>
      <c r="D30" s="314"/>
      <c r="E30" s="220"/>
      <c r="F30" s="220"/>
    </row>
    <row r="31" s="198" customFormat="1" ht="22.5" customHeight="1" spans="1:6">
      <c r="A31" s="315" t="s">
        <v>83</v>
      </c>
      <c r="B31" s="316">
        <f>+B28+B29</f>
        <v>86508</v>
      </c>
      <c r="C31" s="316">
        <f>+C28+C29</f>
        <v>60012</v>
      </c>
      <c r="D31" s="317">
        <f>+(C31-B31)/B31*100</f>
        <v>-30.63</v>
      </c>
      <c r="E31" s="220"/>
      <c r="F31" s="220"/>
    </row>
    <row r="32" s="198" customFormat="1" ht="12.75" spans="1:6">
      <c r="A32" s="220"/>
      <c r="B32" s="318"/>
      <c r="C32" s="220"/>
      <c r="D32" s="220"/>
      <c r="E32" s="220"/>
      <c r="F32" s="220"/>
    </row>
    <row r="33" s="198" customFormat="1" ht="12.75" spans="1:6">
      <c r="A33" s="220"/>
      <c r="B33" s="220"/>
      <c r="C33" s="220"/>
      <c r="D33" s="220"/>
      <c r="E33" s="220"/>
      <c r="F33" s="220"/>
    </row>
    <row r="34" s="198" customFormat="1" ht="12.75" spans="1:6">
      <c r="A34" s="220"/>
      <c r="B34" s="220"/>
      <c r="C34" s="220"/>
      <c r="D34" s="220"/>
      <c r="E34" s="220"/>
      <c r="F34" s="220"/>
    </row>
    <row r="35" s="198" customFormat="1" ht="12.75" spans="1:6">
      <c r="A35" s="220"/>
      <c r="B35" s="220"/>
      <c r="C35" s="220"/>
      <c r="D35" s="220"/>
      <c r="E35" s="220"/>
      <c r="F35" s="220"/>
    </row>
    <row r="36" s="198" customFormat="1" ht="12.75" spans="1:6">
      <c r="A36" s="220"/>
      <c r="B36" s="220"/>
      <c r="C36" s="220"/>
      <c r="D36" s="220"/>
      <c r="E36" s="220"/>
      <c r="F36" s="220"/>
    </row>
    <row r="37" s="198" customFormat="1" ht="12.75" spans="1:6">
      <c r="A37" s="220"/>
      <c r="B37" s="220"/>
      <c r="C37" s="220"/>
      <c r="D37" s="220"/>
      <c r="E37" s="220"/>
      <c r="F37" s="220"/>
    </row>
    <row r="38" s="198" customFormat="1" ht="12.75" spans="1:6">
      <c r="A38" s="220"/>
      <c r="B38" s="220"/>
      <c r="C38" s="220"/>
      <c r="D38" s="220"/>
      <c r="E38" s="220"/>
      <c r="F38" s="220"/>
    </row>
    <row r="39" s="198" customFormat="1" ht="12.75" spans="1:6">
      <c r="A39" s="220"/>
      <c r="B39" s="220"/>
      <c r="C39" s="220"/>
      <c r="D39" s="220"/>
      <c r="E39" s="220"/>
      <c r="F39" s="220"/>
    </row>
    <row r="40" s="198" customFormat="1" ht="12.75" spans="1:6">
      <c r="A40" s="219"/>
      <c r="B40" s="220"/>
      <c r="C40" s="220"/>
      <c r="D40" s="220"/>
      <c r="E40" s="220"/>
      <c r="F40" s="220"/>
    </row>
    <row r="41" s="198" customFormat="1" ht="12.75" spans="1:6">
      <c r="A41" s="220"/>
      <c r="B41" s="220"/>
      <c r="C41" s="220"/>
      <c r="D41" s="220"/>
      <c r="E41" s="220"/>
      <c r="F41" s="220"/>
    </row>
    <row r="42" s="198" customFormat="1" ht="12.75" spans="1:6">
      <c r="A42" s="220"/>
      <c r="B42" s="220"/>
      <c r="C42" s="220"/>
      <c r="D42" s="220"/>
      <c r="E42" s="220"/>
      <c r="F42" s="220"/>
    </row>
    <row r="43" s="198" customFormat="1" ht="12.75" spans="1:6">
      <c r="A43" s="220"/>
      <c r="B43" s="220"/>
      <c r="C43" s="220"/>
      <c r="D43" s="220"/>
      <c r="E43" s="220"/>
      <c r="F43" s="220"/>
    </row>
    <row r="44" s="198" customFormat="1" ht="12.75" spans="1:6">
      <c r="A44" s="220"/>
      <c r="B44" s="220"/>
      <c r="C44" s="220"/>
      <c r="D44" s="220"/>
      <c r="E44" s="220"/>
      <c r="F44" s="220"/>
    </row>
    <row r="45" s="198" customFormat="1" ht="12.75" spans="1:6">
      <c r="A45" s="220"/>
      <c r="B45" s="220"/>
      <c r="C45" s="220"/>
      <c r="D45" s="220"/>
      <c r="E45" s="220"/>
      <c r="F45" s="220"/>
    </row>
    <row r="46" s="198" customFormat="1" ht="12.75" spans="1:6">
      <c r="A46" s="220"/>
      <c r="B46" s="220"/>
      <c r="C46" s="220"/>
      <c r="D46" s="220"/>
      <c r="E46" s="220"/>
      <c r="F46" s="220"/>
    </row>
    <row r="47" s="198" customFormat="1" ht="12.75" spans="1:6">
      <c r="A47" s="220"/>
      <c r="B47" s="220"/>
      <c r="C47" s="220"/>
      <c r="D47" s="220"/>
      <c r="E47" s="220"/>
      <c r="F47" s="220"/>
    </row>
    <row r="48" s="198" customFormat="1" ht="12.75" spans="1:6">
      <c r="A48" s="220"/>
      <c r="B48" s="220"/>
      <c r="C48" s="220"/>
      <c r="D48" s="220"/>
      <c r="E48" s="220"/>
      <c r="F48" s="220"/>
    </row>
    <row r="49" s="198" customFormat="1" ht="12.75" spans="1:6">
      <c r="A49" s="220"/>
      <c r="B49" s="220"/>
      <c r="C49" s="220"/>
      <c r="D49" s="220"/>
      <c r="E49" s="220"/>
      <c r="F49" s="220"/>
    </row>
    <row r="50" s="198" customFormat="1" ht="12.75" spans="1:6">
      <c r="A50" s="220"/>
      <c r="B50" s="220"/>
      <c r="C50" s="220"/>
      <c r="D50" s="220"/>
      <c r="E50" s="220"/>
      <c r="F50" s="220"/>
    </row>
    <row r="51" s="198" customFormat="1" ht="12.75" spans="1:6">
      <c r="A51" s="220"/>
      <c r="B51" s="220"/>
      <c r="C51" s="220"/>
      <c r="D51" s="220"/>
      <c r="E51" s="220"/>
      <c r="F51" s="220"/>
    </row>
    <row r="52" s="198" customFormat="1" ht="12.75" spans="1:6">
      <c r="A52" s="220"/>
      <c r="B52" s="220"/>
      <c r="C52" s="220"/>
      <c r="D52" s="220"/>
      <c r="E52" s="220"/>
      <c r="F52" s="220"/>
    </row>
    <row r="53" s="198" customFormat="1" ht="12.75" spans="1:6">
      <c r="A53" s="220"/>
      <c r="B53" s="220"/>
      <c r="C53" s="220"/>
      <c r="D53" s="220"/>
      <c r="E53" s="220"/>
      <c r="F53" s="220"/>
    </row>
    <row r="54" s="198" customFormat="1" ht="12.75" spans="1:6">
      <c r="A54" s="220"/>
      <c r="B54" s="220"/>
      <c r="C54" s="220"/>
      <c r="D54" s="220"/>
      <c r="E54" s="220"/>
      <c r="F54" s="220"/>
    </row>
    <row r="55" s="198" customFormat="1" ht="12.75" spans="1:6">
      <c r="A55" s="220"/>
      <c r="B55" s="220"/>
      <c r="C55" s="220"/>
      <c r="D55" s="220"/>
      <c r="E55" s="220"/>
      <c r="F55" s="220"/>
    </row>
    <row r="56" s="198" customFormat="1" ht="12.75" spans="1:6">
      <c r="A56" s="220"/>
      <c r="B56" s="220"/>
      <c r="C56" s="220"/>
      <c r="D56" s="220"/>
      <c r="E56" s="220"/>
      <c r="F56" s="220"/>
    </row>
    <row r="57" s="198" customFormat="1" ht="12.75" spans="1:6">
      <c r="A57" s="220"/>
      <c r="B57" s="220"/>
      <c r="C57" s="220"/>
      <c r="D57" s="220"/>
      <c r="E57" s="220"/>
      <c r="F57" s="220"/>
    </row>
    <row r="58" s="198" customFormat="1" ht="12.75" spans="1:6">
      <c r="A58" s="220"/>
      <c r="B58" s="220"/>
      <c r="C58" s="220"/>
      <c r="D58" s="220"/>
      <c r="E58" s="220"/>
      <c r="F58" s="220"/>
    </row>
    <row r="59" s="198" customFormat="1" ht="12.75" spans="1:6">
      <c r="A59" s="220"/>
      <c r="B59" s="220"/>
      <c r="C59" s="220"/>
      <c r="D59" s="220"/>
      <c r="E59" s="220"/>
      <c r="F59" s="220"/>
    </row>
    <row r="60" s="198" customFormat="1" ht="12.75" spans="1:6">
      <c r="A60" s="220"/>
      <c r="B60" s="220"/>
      <c r="C60" s="220"/>
      <c r="D60" s="220"/>
      <c r="E60" s="220"/>
      <c r="F60" s="220"/>
    </row>
    <row r="61" s="198" customFormat="1" ht="12.75" spans="1:6">
      <c r="A61" s="220"/>
      <c r="B61" s="220"/>
      <c r="C61" s="220"/>
      <c r="D61" s="220"/>
      <c r="E61" s="220"/>
      <c r="F61" s="220"/>
    </row>
    <row r="62" s="198" customFormat="1" ht="12.75" spans="1:6">
      <c r="A62" s="220"/>
      <c r="B62" s="220"/>
      <c r="C62" s="220"/>
      <c r="D62" s="220"/>
      <c r="E62" s="220"/>
      <c r="F62" s="220"/>
    </row>
    <row r="63" s="198" customFormat="1" ht="12.75" spans="1:6">
      <c r="A63" s="220"/>
      <c r="B63" s="220"/>
      <c r="C63" s="220"/>
      <c r="D63" s="220"/>
      <c r="E63" s="220"/>
      <c r="F63" s="220"/>
    </row>
    <row r="64" s="198" customFormat="1" ht="12.75" spans="1:6">
      <c r="A64" s="220"/>
      <c r="B64" s="220"/>
      <c r="C64" s="220"/>
      <c r="D64" s="220"/>
      <c r="E64" s="220"/>
      <c r="F64" s="220"/>
    </row>
    <row r="65" s="198" customFormat="1" ht="12.75" spans="1:6">
      <c r="A65" s="220"/>
      <c r="B65" s="220"/>
      <c r="C65" s="220"/>
      <c r="D65" s="220"/>
      <c r="E65" s="220"/>
      <c r="F65" s="220"/>
    </row>
    <row r="66" s="198" customFormat="1" ht="12.75" spans="1:6">
      <c r="A66" s="220"/>
      <c r="B66" s="220"/>
      <c r="C66" s="220"/>
      <c r="D66" s="220"/>
      <c r="E66" s="220"/>
      <c r="F66" s="220"/>
    </row>
    <row r="67" s="198" customFormat="1" ht="12.75" spans="1:6">
      <c r="A67" s="220"/>
      <c r="B67" s="220"/>
      <c r="C67" s="220"/>
      <c r="D67" s="220"/>
      <c r="E67" s="220"/>
      <c r="F67" s="220"/>
    </row>
    <row r="68" s="198" customFormat="1" ht="12.75" spans="1:6">
      <c r="A68" s="220"/>
      <c r="B68" s="220"/>
      <c r="C68" s="220"/>
      <c r="D68" s="220"/>
      <c r="E68" s="220"/>
      <c r="F68" s="220"/>
    </row>
    <row r="69" s="198" customFormat="1" ht="12.75" spans="1:6">
      <c r="A69" s="220"/>
      <c r="B69" s="220"/>
      <c r="C69" s="220"/>
      <c r="D69" s="220"/>
      <c r="E69" s="220"/>
      <c r="F69" s="220"/>
    </row>
    <row r="70" s="198" customFormat="1" ht="12.75" spans="1:6">
      <c r="A70" s="220"/>
      <c r="B70" s="220"/>
      <c r="C70" s="220"/>
      <c r="D70" s="220"/>
      <c r="E70" s="220"/>
      <c r="F70" s="220"/>
    </row>
    <row r="71" s="198" customFormat="1" ht="12.75" spans="1:6">
      <c r="A71" s="220"/>
      <c r="B71" s="220"/>
      <c r="C71" s="220"/>
      <c r="D71" s="220"/>
      <c r="E71" s="220"/>
      <c r="F71" s="220"/>
    </row>
    <row r="72" s="198" customFormat="1" ht="12.75" spans="1:6">
      <c r="A72" s="220"/>
      <c r="B72" s="220"/>
      <c r="C72" s="220"/>
      <c r="D72" s="220"/>
      <c r="E72" s="220"/>
      <c r="F72" s="220"/>
    </row>
    <row r="73" s="198" customFormat="1" ht="12.75" spans="1:6">
      <c r="A73" s="220"/>
      <c r="B73" s="220"/>
      <c r="C73" s="220"/>
      <c r="D73" s="220"/>
      <c r="E73" s="220"/>
      <c r="F73" s="220"/>
    </row>
    <row r="74" s="198" customFormat="1" ht="12.75" spans="1:6">
      <c r="A74" s="220"/>
      <c r="B74" s="220"/>
      <c r="C74" s="220"/>
      <c r="D74" s="220"/>
      <c r="E74" s="220"/>
      <c r="F74" s="220"/>
    </row>
    <row r="75" s="198" customFormat="1" ht="12.75" spans="1:6">
      <c r="A75" s="220"/>
      <c r="B75" s="220"/>
      <c r="C75" s="220"/>
      <c r="D75" s="220"/>
      <c r="E75" s="220"/>
      <c r="F75" s="220"/>
    </row>
    <row r="76" s="198" customFormat="1" ht="12.75" spans="1:6">
      <c r="A76" s="220"/>
      <c r="B76" s="220"/>
      <c r="C76" s="220"/>
      <c r="D76" s="220"/>
      <c r="E76" s="220"/>
      <c r="F76" s="220"/>
    </row>
    <row r="77" s="198" customFormat="1" ht="12.75" spans="1:6">
      <c r="A77" s="220"/>
      <c r="B77" s="220"/>
      <c r="C77" s="220"/>
      <c r="D77" s="220"/>
      <c r="E77" s="220"/>
      <c r="F77" s="220"/>
    </row>
    <row r="78" s="198" customFormat="1" ht="12.75" spans="1:6">
      <c r="A78" s="220"/>
      <c r="B78" s="220"/>
      <c r="C78" s="220"/>
      <c r="D78" s="220"/>
      <c r="E78" s="220"/>
      <c r="F78" s="220"/>
    </row>
    <row r="79" s="198" customFormat="1" ht="12.75" spans="1:6">
      <c r="A79" s="220"/>
      <c r="B79" s="220"/>
      <c r="C79" s="220"/>
      <c r="D79" s="220"/>
      <c r="E79" s="220"/>
      <c r="F79" s="220"/>
    </row>
    <row r="80" s="198" customFormat="1" ht="12.75" spans="1:6">
      <c r="A80" s="220"/>
      <c r="B80" s="220"/>
      <c r="C80" s="220"/>
      <c r="D80" s="220"/>
      <c r="E80" s="220"/>
      <c r="F80" s="220"/>
    </row>
    <row r="81" s="198" customFormat="1" ht="12.75" spans="1:6">
      <c r="A81" s="220"/>
      <c r="B81" s="220"/>
      <c r="C81" s="220"/>
      <c r="D81" s="220"/>
      <c r="E81" s="220"/>
      <c r="F81" s="220"/>
    </row>
    <row r="82" s="198" customFormat="1" ht="12.75" spans="1:6">
      <c r="A82" s="220"/>
      <c r="B82" s="220"/>
      <c r="C82" s="220"/>
      <c r="D82" s="220"/>
      <c r="E82" s="220"/>
      <c r="F82" s="220"/>
    </row>
    <row r="83" s="198" customFormat="1" ht="12.75" spans="1:6">
      <c r="A83" s="220"/>
      <c r="B83" s="220"/>
      <c r="C83" s="220"/>
      <c r="D83" s="220"/>
      <c r="E83" s="220"/>
      <c r="F83" s="220"/>
    </row>
  </sheetData>
  <mergeCells count="1">
    <mergeCell ref="A1:D1"/>
  </mergeCells>
  <printOptions horizontalCentered="1"/>
  <pageMargins left="0.78740157480315" right="0.78740157480315" top="0.78740157480315" bottom="0.78740157480315" header="0.196850393700787" footer="0.31496062992126"/>
  <pageSetup paperSize="9" firstPageNumber="7" orientation="portrait" useFirstPageNumber="1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25"/>
  </sheetPr>
  <dimension ref="A1:F85"/>
  <sheetViews>
    <sheetView zoomScale="130" zoomScaleNormal="130" workbookViewId="0">
      <selection activeCell="A21" sqref="A21"/>
    </sheetView>
  </sheetViews>
  <sheetFormatPr defaultColWidth="9" defaultRowHeight="15.75" outlineLevelCol="5"/>
  <cols>
    <col min="1" max="1" width="29.625" style="278" customWidth="1"/>
    <col min="2" max="2" width="10.125" style="278" customWidth="1"/>
    <col min="3" max="3" width="27.875" style="278" customWidth="1"/>
    <col min="4" max="4" width="10.25" style="278" customWidth="1"/>
    <col min="5" max="16384" width="9" style="278"/>
  </cols>
  <sheetData>
    <row r="1" s="232" customFormat="1" ht="30" customHeight="1" spans="1:4">
      <c r="A1" s="279" t="s">
        <v>210</v>
      </c>
      <c r="B1" s="279"/>
      <c r="C1" s="279"/>
      <c r="D1" s="279"/>
    </row>
    <row r="2" s="233" customFormat="1" ht="20.1" customHeight="1" spans="1:4">
      <c r="A2" s="280"/>
      <c r="B2" s="281"/>
      <c r="C2" s="280"/>
      <c r="D2" s="246" t="s">
        <v>1</v>
      </c>
    </row>
    <row r="3" s="233" customFormat="1" ht="30" customHeight="1" spans="1:4">
      <c r="A3" s="282" t="s">
        <v>85</v>
      </c>
      <c r="B3" s="283"/>
      <c r="C3" s="283" t="s">
        <v>86</v>
      </c>
      <c r="D3" s="284"/>
    </row>
    <row r="4" s="233" customFormat="1" ht="30" customHeight="1" spans="1:4">
      <c r="A4" s="285" t="s">
        <v>87</v>
      </c>
      <c r="B4" s="286" t="s">
        <v>211</v>
      </c>
      <c r="C4" s="287" t="s">
        <v>87</v>
      </c>
      <c r="D4" s="288" t="s">
        <v>211</v>
      </c>
    </row>
    <row r="5" s="233" customFormat="1" ht="25" customHeight="1" spans="1:4">
      <c r="A5" s="289" t="s">
        <v>89</v>
      </c>
      <c r="B5" s="290">
        <f>'25一般公共预算收入预算'!C27</f>
        <v>40219</v>
      </c>
      <c r="C5" s="291" t="s">
        <v>90</v>
      </c>
      <c r="D5" s="292">
        <f>D6+D7+D8</f>
        <v>76707</v>
      </c>
    </row>
    <row r="6" s="233" customFormat="1" ht="25" customHeight="1" spans="1:4">
      <c r="A6" s="293" t="s">
        <v>91</v>
      </c>
      <c r="B6" s="290">
        <f>SUM(B7,B11,B19)</f>
        <v>42353</v>
      </c>
      <c r="C6" s="291" t="s">
        <v>92</v>
      </c>
      <c r="D6" s="292">
        <f>'25一般公共预算支出执行'!C28</f>
        <v>60012</v>
      </c>
    </row>
    <row r="7" s="233" customFormat="1" ht="25" customHeight="1" spans="1:4">
      <c r="A7" s="293" t="s">
        <v>93</v>
      </c>
      <c r="B7" s="294">
        <f>SUM(B8:B10)</f>
        <v>14949</v>
      </c>
      <c r="C7" s="291" t="s">
        <v>94</v>
      </c>
      <c r="D7" s="292">
        <v>16695</v>
      </c>
    </row>
    <row r="8" s="233" customFormat="1" ht="25" customHeight="1" spans="1:4">
      <c r="A8" s="293" t="s">
        <v>95</v>
      </c>
      <c r="B8" s="294">
        <v>6230</v>
      </c>
      <c r="C8" s="291" t="s">
        <v>96</v>
      </c>
      <c r="D8" s="292"/>
    </row>
    <row r="9" s="233" customFormat="1" ht="25" customHeight="1" spans="1:4">
      <c r="A9" s="293" t="s">
        <v>97</v>
      </c>
      <c r="B9" s="294">
        <v>101</v>
      </c>
      <c r="C9" s="291" t="s">
        <v>98</v>
      </c>
      <c r="D9" s="292">
        <f>D10+D11</f>
        <v>35320</v>
      </c>
    </row>
    <row r="10" s="233" customFormat="1" ht="25" customHeight="1" spans="1:4">
      <c r="A10" s="293" t="s">
        <v>99</v>
      </c>
      <c r="B10" s="294">
        <v>8618</v>
      </c>
      <c r="C10" s="291" t="s">
        <v>100</v>
      </c>
      <c r="D10" s="292">
        <v>6480</v>
      </c>
    </row>
    <row r="11" s="233" customFormat="1" ht="25" customHeight="1" spans="1:4">
      <c r="A11" s="293" t="s">
        <v>101</v>
      </c>
      <c r="B11" s="290">
        <f>SUM(B12:B18)</f>
        <v>878</v>
      </c>
      <c r="C11" s="291" t="s">
        <v>102</v>
      </c>
      <c r="D11" s="292">
        <v>28840</v>
      </c>
    </row>
    <row r="12" s="233" customFormat="1" ht="25" customHeight="1" spans="1:4">
      <c r="A12" s="293" t="s">
        <v>103</v>
      </c>
      <c r="B12" s="290"/>
      <c r="C12" s="291" t="s">
        <v>104</v>
      </c>
      <c r="D12" s="292"/>
    </row>
    <row r="13" s="233" customFormat="1" ht="25" customHeight="1" spans="1:4">
      <c r="A13" s="293" t="s">
        <v>212</v>
      </c>
      <c r="B13" s="294">
        <v>175</v>
      </c>
      <c r="C13" s="295" t="s">
        <v>106</v>
      </c>
      <c r="D13" s="292">
        <v>8612</v>
      </c>
    </row>
    <row r="14" s="233" customFormat="1" ht="25" customHeight="1" spans="1:4">
      <c r="A14" s="293" t="s">
        <v>107</v>
      </c>
      <c r="B14" s="290"/>
      <c r="C14" s="296" t="s">
        <v>108</v>
      </c>
      <c r="D14" s="292"/>
    </row>
    <row r="15" s="233" customFormat="1" ht="25" customHeight="1" spans="1:4">
      <c r="A15" s="293" t="s">
        <v>109</v>
      </c>
      <c r="B15" s="290">
        <v>120</v>
      </c>
      <c r="C15" s="295" t="s">
        <v>110</v>
      </c>
      <c r="D15" s="292">
        <v>757</v>
      </c>
    </row>
    <row r="16" s="233" customFormat="1" ht="25" customHeight="1" spans="1:4">
      <c r="A16" s="293" t="s">
        <v>111</v>
      </c>
      <c r="B16" s="290"/>
      <c r="C16" s="295"/>
      <c r="D16" s="292"/>
    </row>
    <row r="17" s="233" customFormat="1" ht="25" customHeight="1" spans="1:4">
      <c r="A17" s="293" t="s">
        <v>112</v>
      </c>
      <c r="B17" s="290">
        <v>583</v>
      </c>
      <c r="C17" s="295"/>
      <c r="D17" s="292"/>
    </row>
    <row r="18" s="233" customFormat="1" ht="25" customHeight="1" spans="1:4">
      <c r="A18" s="293" t="s">
        <v>113</v>
      </c>
      <c r="B18" s="290"/>
      <c r="C18" s="291"/>
      <c r="D18" s="292"/>
    </row>
    <row r="19" s="233" customFormat="1" ht="25" customHeight="1" spans="1:4">
      <c r="A19" s="293" t="s">
        <v>114</v>
      </c>
      <c r="B19" s="290">
        <v>26526</v>
      </c>
      <c r="C19" s="291"/>
      <c r="D19" s="292"/>
    </row>
    <row r="20" s="233" customFormat="1" ht="25" customHeight="1" spans="1:4">
      <c r="A20" s="293" t="s">
        <v>213</v>
      </c>
      <c r="B20" s="297"/>
      <c r="C20" s="296"/>
      <c r="D20" s="292"/>
    </row>
    <row r="21" s="233" customFormat="1" ht="25" customHeight="1" spans="1:4">
      <c r="A21" s="293" t="s">
        <v>214</v>
      </c>
      <c r="B21" s="294">
        <v>20515</v>
      </c>
      <c r="C21" s="296"/>
      <c r="D21" s="292"/>
    </row>
    <row r="22" s="233" customFormat="1" ht="25" customHeight="1" spans="1:4">
      <c r="A22" s="293" t="s">
        <v>215</v>
      </c>
      <c r="B22" s="294">
        <f>'24一般公共预算平衡'!D15</f>
        <v>18309</v>
      </c>
      <c r="C22" s="296"/>
      <c r="D22" s="292"/>
    </row>
    <row r="23" s="233" customFormat="1" ht="25" customHeight="1" spans="1:4">
      <c r="A23" s="293"/>
      <c r="B23" s="294"/>
      <c r="C23" s="296"/>
      <c r="D23" s="292"/>
    </row>
    <row r="24" s="233" customFormat="1" ht="25" customHeight="1" spans="1:4">
      <c r="A24" s="293"/>
      <c r="B24" s="294"/>
      <c r="C24" s="296"/>
      <c r="D24" s="292"/>
    </row>
    <row r="25" s="233" customFormat="1" ht="25" customHeight="1" spans="1:4">
      <c r="A25" s="293"/>
      <c r="B25" s="294"/>
      <c r="C25" s="296"/>
      <c r="D25" s="292"/>
    </row>
    <row r="26" s="233" customFormat="1" ht="25" customHeight="1" spans="1:4">
      <c r="A26" s="293"/>
      <c r="B26" s="294"/>
      <c r="C26" s="296"/>
      <c r="D26" s="292"/>
    </row>
    <row r="27" s="233" customFormat="1" ht="25" customHeight="1" spans="1:4">
      <c r="A27" s="293"/>
      <c r="B27" s="294"/>
      <c r="C27" s="296"/>
      <c r="D27" s="292"/>
    </row>
    <row r="28" s="233" customFormat="1" ht="25" customHeight="1" spans="1:6">
      <c r="A28" s="298" t="s">
        <v>216</v>
      </c>
      <c r="B28" s="299">
        <f>SUM(B5,B6,B20,B21,B22)</f>
        <v>121396</v>
      </c>
      <c r="C28" s="300" t="s">
        <v>121</v>
      </c>
      <c r="D28" s="301">
        <f>+D5+D9+D13+D14+D15</f>
        <v>121396</v>
      </c>
      <c r="E28" s="302"/>
      <c r="F28" s="303"/>
    </row>
    <row r="29" s="233" customFormat="1" ht="12.75" spans="4:4">
      <c r="D29" s="303"/>
    </row>
    <row r="30" s="233" customFormat="1" ht="12.75"/>
    <row r="31" s="233" customFormat="1" ht="12.75"/>
    <row r="32" s="233" customFormat="1" ht="12.75"/>
    <row r="33" s="233" customFormat="1" ht="12.75"/>
    <row r="34" s="233" customFormat="1" ht="12.75"/>
    <row r="35" s="233" customFormat="1" ht="12.75"/>
    <row r="36" s="233" customFormat="1" ht="12.75"/>
    <row r="37" s="233" customFormat="1" ht="12.75"/>
    <row r="38" s="233" customFormat="1" ht="12.75"/>
    <row r="39" s="233" customFormat="1" ht="12.75"/>
    <row r="40" s="233" customFormat="1" ht="12.75"/>
    <row r="41" s="233" customFormat="1" ht="12.75"/>
    <row r="42" s="233" customFormat="1" ht="12.75"/>
    <row r="43" s="233" customFormat="1" ht="12.75"/>
    <row r="44" s="233" customFormat="1" ht="12.75"/>
    <row r="45" s="233" customFormat="1" ht="12.75"/>
    <row r="46" s="233" customFormat="1" ht="12.75"/>
    <row r="47" s="233" customFormat="1" ht="12.75"/>
    <row r="48" s="233" customFormat="1" ht="12.75"/>
    <row r="49" s="233" customFormat="1" ht="12.75"/>
    <row r="50" s="233" customFormat="1" ht="12.75"/>
    <row r="51" s="233" customFormat="1" ht="12.75"/>
    <row r="52" s="233" customFormat="1" ht="12.75"/>
    <row r="53" s="233" customFormat="1" ht="12.75"/>
    <row r="54" s="233" customFormat="1" ht="12.75"/>
    <row r="55" s="233" customFormat="1" ht="12.75"/>
    <row r="56" s="233" customFormat="1" ht="12.75"/>
    <row r="57" s="233" customFormat="1" ht="12.75"/>
    <row r="58" s="233" customFormat="1" ht="12.75"/>
    <row r="59" s="233" customFormat="1" ht="12.75"/>
    <row r="60" s="233" customFormat="1" ht="12.75"/>
    <row r="61" s="233" customFormat="1" ht="12.75"/>
    <row r="62" s="233" customFormat="1" ht="12.75"/>
    <row r="63" s="233" customFormat="1" ht="12.75"/>
    <row r="64" s="233" customFormat="1" ht="12.75"/>
    <row r="65" s="233" customFormat="1" ht="12.75"/>
    <row r="66" s="233" customFormat="1" ht="12.75"/>
    <row r="67" s="233" customFormat="1" ht="12.75"/>
    <row r="68" s="233" customFormat="1" ht="12.75"/>
    <row r="69" s="233" customFormat="1" ht="12.75"/>
    <row r="70" s="233" customFormat="1" ht="12.75"/>
    <row r="71" s="233" customFormat="1" ht="12.75"/>
    <row r="72" s="233" customFormat="1" ht="12.75"/>
    <row r="73" s="233" customFormat="1" ht="12.75"/>
    <row r="74" s="233" customFormat="1" ht="12.75"/>
    <row r="75" s="233" customFormat="1" ht="12.75"/>
    <row r="76" s="233" customFormat="1" ht="12.75"/>
    <row r="77" s="233" customFormat="1" ht="12.75"/>
    <row r="78" s="233" customFormat="1" ht="12.75"/>
    <row r="79" s="233" customFormat="1" ht="12.75"/>
    <row r="80" s="233" customFormat="1" ht="12.75"/>
    <row r="81" s="233" customFormat="1" ht="12.75"/>
    <row r="82" s="233" customFormat="1" ht="12.75"/>
    <row r="83" s="233" customFormat="1" ht="12.75"/>
    <row r="84" s="233" customFormat="1" ht="12.75"/>
    <row r="85" s="233" customFormat="1" ht="12.75"/>
  </sheetData>
  <mergeCells count="3">
    <mergeCell ref="A1:D1"/>
    <mergeCell ref="A3:B3"/>
    <mergeCell ref="C3:D3"/>
  </mergeCells>
  <printOptions horizontalCentered="1"/>
  <pageMargins left="0.78740157480315" right="0.78740157480315" top="0.78740157480315" bottom="0.78740157480315" header="0.196850393700787" footer="0.31496062992126"/>
  <pageSetup paperSize="9" firstPageNumber="8" orientation="portrait" blackAndWhite="1" useFirstPageNumber="1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25"/>
  </sheetPr>
  <dimension ref="A1:HJ146"/>
  <sheetViews>
    <sheetView workbookViewId="0">
      <selection activeCell="A142" sqref="$A142:$XFD142"/>
    </sheetView>
  </sheetViews>
  <sheetFormatPr defaultColWidth="9" defaultRowHeight="14.25"/>
  <cols>
    <col min="1" max="1" width="15.1916666666667" style="234" customWidth="1"/>
    <col min="2" max="2" width="46.0083333333333" style="234" customWidth="1"/>
    <col min="3" max="3" width="18.4583333333333" style="235" customWidth="1"/>
    <col min="4" max="4" width="9" style="237"/>
    <col min="5" max="5" width="8.23333333333333" style="238" customWidth="1"/>
    <col min="6" max="7" width="9" style="238"/>
    <col min="8" max="16384" width="9" style="237"/>
  </cols>
  <sheetData>
    <row r="1" s="232" customFormat="1" ht="30" customHeight="1" spans="1:218">
      <c r="A1" s="239" t="s">
        <v>217</v>
      </c>
      <c r="B1" s="239"/>
      <c r="C1" s="240"/>
      <c r="D1" s="242"/>
      <c r="E1" s="243"/>
      <c r="F1" s="243"/>
      <c r="G1" s="243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  <c r="AY1" s="242"/>
      <c r="AZ1" s="242"/>
      <c r="BA1" s="242"/>
      <c r="BB1" s="242"/>
      <c r="BC1" s="242"/>
      <c r="BD1" s="242"/>
      <c r="BE1" s="242"/>
      <c r="BF1" s="242"/>
      <c r="BG1" s="242"/>
      <c r="BH1" s="242"/>
      <c r="BI1" s="242"/>
      <c r="BJ1" s="242"/>
      <c r="BK1" s="242"/>
      <c r="BL1" s="242"/>
      <c r="BM1" s="242"/>
      <c r="BN1" s="242"/>
      <c r="BO1" s="242"/>
      <c r="BP1" s="242"/>
      <c r="BQ1" s="242"/>
      <c r="BR1" s="242"/>
      <c r="BS1" s="242"/>
      <c r="BT1" s="242"/>
      <c r="BU1" s="242"/>
      <c r="BV1" s="242"/>
      <c r="BW1" s="242"/>
      <c r="BX1" s="242"/>
      <c r="BY1" s="242"/>
      <c r="BZ1" s="242"/>
      <c r="CA1" s="242"/>
      <c r="CB1" s="242"/>
      <c r="CC1" s="242"/>
      <c r="CD1" s="242"/>
      <c r="CE1" s="242"/>
      <c r="CF1" s="242"/>
      <c r="CG1" s="242"/>
      <c r="CH1" s="242"/>
      <c r="CI1" s="242"/>
      <c r="CJ1" s="242"/>
      <c r="CK1" s="242"/>
      <c r="CL1" s="242"/>
      <c r="CM1" s="242"/>
      <c r="CN1" s="242"/>
      <c r="CO1" s="242"/>
      <c r="CP1" s="242"/>
      <c r="CQ1" s="242"/>
      <c r="CR1" s="242"/>
      <c r="CS1" s="242"/>
      <c r="CT1" s="242"/>
      <c r="CU1" s="242"/>
      <c r="CV1" s="242"/>
      <c r="CW1" s="242"/>
      <c r="CX1" s="242"/>
      <c r="CY1" s="242"/>
      <c r="CZ1" s="242"/>
      <c r="DA1" s="242"/>
      <c r="DB1" s="242"/>
      <c r="DC1" s="242"/>
      <c r="DD1" s="242"/>
      <c r="DE1" s="242"/>
      <c r="DF1" s="242"/>
      <c r="DG1" s="242"/>
      <c r="DH1" s="242"/>
      <c r="DI1" s="242"/>
      <c r="DJ1" s="242"/>
      <c r="DK1" s="242"/>
      <c r="DL1" s="242"/>
      <c r="DM1" s="242"/>
      <c r="DN1" s="242"/>
      <c r="DO1" s="242"/>
      <c r="DP1" s="242"/>
      <c r="DQ1" s="242"/>
      <c r="DR1" s="242"/>
      <c r="DS1" s="242"/>
      <c r="DT1" s="242"/>
      <c r="DU1" s="242"/>
      <c r="DV1" s="242"/>
      <c r="DW1" s="242"/>
      <c r="DX1" s="242"/>
      <c r="DY1" s="242"/>
      <c r="DZ1" s="242"/>
      <c r="EA1" s="242"/>
      <c r="EB1" s="242"/>
      <c r="EC1" s="242"/>
      <c r="ED1" s="242"/>
      <c r="EE1" s="242"/>
      <c r="EF1" s="242"/>
      <c r="EG1" s="242"/>
      <c r="EH1" s="242"/>
      <c r="EI1" s="242"/>
      <c r="EJ1" s="242"/>
      <c r="EK1" s="242"/>
      <c r="EL1" s="242"/>
      <c r="EM1" s="242"/>
      <c r="EN1" s="242"/>
      <c r="EO1" s="242"/>
      <c r="EP1" s="242"/>
      <c r="EQ1" s="242"/>
      <c r="ER1" s="242"/>
      <c r="ES1" s="242"/>
      <c r="ET1" s="242"/>
      <c r="EU1" s="242"/>
      <c r="EV1" s="242"/>
      <c r="EW1" s="242"/>
      <c r="EX1" s="242"/>
      <c r="EY1" s="242"/>
      <c r="EZ1" s="242"/>
      <c r="FA1" s="242"/>
      <c r="FB1" s="242"/>
      <c r="FC1" s="242"/>
      <c r="FD1" s="242"/>
      <c r="FE1" s="242"/>
      <c r="FF1" s="242"/>
      <c r="FG1" s="242"/>
      <c r="FH1" s="242"/>
      <c r="FI1" s="242"/>
      <c r="FJ1" s="242"/>
      <c r="FK1" s="242"/>
      <c r="FL1" s="242"/>
      <c r="FM1" s="242"/>
      <c r="FN1" s="242"/>
      <c r="FO1" s="242"/>
      <c r="FP1" s="242"/>
      <c r="FQ1" s="242"/>
      <c r="FR1" s="242"/>
      <c r="FS1" s="242"/>
      <c r="FT1" s="242"/>
      <c r="FU1" s="242"/>
      <c r="FV1" s="242"/>
      <c r="FW1" s="242"/>
      <c r="FX1" s="242"/>
      <c r="FY1" s="242"/>
      <c r="FZ1" s="242"/>
      <c r="GA1" s="242"/>
      <c r="GB1" s="242"/>
      <c r="GC1" s="242"/>
      <c r="GD1" s="242"/>
      <c r="GE1" s="242"/>
      <c r="GF1" s="242"/>
      <c r="GG1" s="242"/>
      <c r="GH1" s="242"/>
      <c r="GI1" s="242"/>
      <c r="GJ1" s="242"/>
      <c r="GK1" s="242"/>
      <c r="GL1" s="242"/>
      <c r="GM1" s="242"/>
      <c r="GN1" s="242"/>
      <c r="GO1" s="242"/>
      <c r="GP1" s="242"/>
      <c r="GQ1" s="242"/>
      <c r="GR1" s="242"/>
      <c r="GS1" s="242"/>
      <c r="GT1" s="242"/>
      <c r="GU1" s="242"/>
      <c r="GV1" s="242"/>
      <c r="GW1" s="242"/>
      <c r="GX1" s="242"/>
      <c r="GY1" s="242"/>
      <c r="GZ1" s="242"/>
      <c r="HA1" s="242"/>
      <c r="HB1" s="242"/>
      <c r="HC1" s="242"/>
      <c r="HD1" s="242"/>
      <c r="HE1" s="242"/>
      <c r="HF1" s="242"/>
      <c r="HG1" s="242"/>
      <c r="HH1" s="242"/>
      <c r="HI1" s="242"/>
      <c r="HJ1" s="242"/>
    </row>
    <row r="2" s="233" customFormat="1" ht="20.1" customHeight="1" spans="2:218">
      <c r="B2" s="244"/>
      <c r="C2" s="270" t="s">
        <v>1</v>
      </c>
      <c r="D2" s="244"/>
      <c r="E2" s="247"/>
      <c r="F2" s="247"/>
      <c r="G2" s="247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4"/>
      <c r="BG2" s="244"/>
      <c r="BH2" s="244"/>
      <c r="BI2" s="244"/>
      <c r="BJ2" s="244"/>
      <c r="BK2" s="244"/>
      <c r="BL2" s="244"/>
      <c r="BM2" s="244"/>
      <c r="BN2" s="244"/>
      <c r="BO2" s="244"/>
      <c r="BP2" s="244"/>
      <c r="BQ2" s="244"/>
      <c r="BR2" s="244"/>
      <c r="BS2" s="244"/>
      <c r="BT2" s="244"/>
      <c r="BU2" s="244"/>
      <c r="BV2" s="244"/>
      <c r="BW2" s="244"/>
      <c r="BX2" s="244"/>
      <c r="BY2" s="244"/>
      <c r="BZ2" s="244"/>
      <c r="CA2" s="244"/>
      <c r="CB2" s="244"/>
      <c r="CC2" s="244"/>
      <c r="CD2" s="244"/>
      <c r="CE2" s="244"/>
      <c r="CF2" s="244"/>
      <c r="CG2" s="244"/>
      <c r="CH2" s="244"/>
      <c r="CI2" s="244"/>
      <c r="CJ2" s="244"/>
      <c r="CK2" s="244"/>
      <c r="CL2" s="244"/>
      <c r="CM2" s="244"/>
      <c r="CN2" s="244"/>
      <c r="CO2" s="244"/>
      <c r="CP2" s="244"/>
      <c r="CQ2" s="244"/>
      <c r="CR2" s="244"/>
      <c r="CS2" s="244"/>
      <c r="CT2" s="244"/>
      <c r="CU2" s="244"/>
      <c r="CV2" s="244"/>
      <c r="CW2" s="244"/>
      <c r="CX2" s="244"/>
      <c r="CY2" s="244"/>
      <c r="CZ2" s="244"/>
      <c r="DA2" s="244"/>
      <c r="DB2" s="244"/>
      <c r="DC2" s="244"/>
      <c r="DD2" s="244"/>
      <c r="DE2" s="244"/>
      <c r="DF2" s="244"/>
      <c r="DG2" s="244"/>
      <c r="DH2" s="244"/>
      <c r="DI2" s="244"/>
      <c r="DJ2" s="244"/>
      <c r="DK2" s="244"/>
      <c r="DL2" s="244"/>
      <c r="DM2" s="244"/>
      <c r="DN2" s="244"/>
      <c r="DO2" s="244"/>
      <c r="DP2" s="244"/>
      <c r="DQ2" s="244"/>
      <c r="DR2" s="244"/>
      <c r="DS2" s="244"/>
      <c r="DT2" s="244"/>
      <c r="DU2" s="244"/>
      <c r="DV2" s="244"/>
      <c r="DW2" s="244"/>
      <c r="DX2" s="244"/>
      <c r="DY2" s="244"/>
      <c r="DZ2" s="244"/>
      <c r="EA2" s="244"/>
      <c r="EB2" s="244"/>
      <c r="EC2" s="244"/>
      <c r="ED2" s="244"/>
      <c r="EE2" s="244"/>
      <c r="EF2" s="244"/>
      <c r="EG2" s="244"/>
      <c r="EH2" s="244"/>
      <c r="EI2" s="244"/>
      <c r="EJ2" s="244"/>
      <c r="EK2" s="244"/>
      <c r="EL2" s="244"/>
      <c r="EM2" s="244"/>
      <c r="EN2" s="244"/>
      <c r="EO2" s="244"/>
      <c r="EP2" s="244"/>
      <c r="EQ2" s="244"/>
      <c r="ER2" s="244"/>
      <c r="ES2" s="244"/>
      <c r="ET2" s="244"/>
      <c r="EU2" s="244"/>
      <c r="EV2" s="244"/>
      <c r="EW2" s="244"/>
      <c r="EX2" s="244"/>
      <c r="EY2" s="244"/>
      <c r="EZ2" s="244"/>
      <c r="FA2" s="244"/>
      <c r="FB2" s="244"/>
      <c r="FC2" s="244"/>
      <c r="FD2" s="244"/>
      <c r="FE2" s="244"/>
      <c r="FF2" s="244"/>
      <c r="FG2" s="244"/>
      <c r="FH2" s="244"/>
      <c r="FI2" s="244"/>
      <c r="FJ2" s="244"/>
      <c r="FK2" s="244"/>
      <c r="FL2" s="244"/>
      <c r="FM2" s="244"/>
      <c r="FN2" s="244"/>
      <c r="FO2" s="244"/>
      <c r="FP2" s="244"/>
      <c r="FQ2" s="244"/>
      <c r="FR2" s="244"/>
      <c r="FS2" s="244"/>
      <c r="FT2" s="244"/>
      <c r="FU2" s="244"/>
      <c r="FV2" s="244"/>
      <c r="FW2" s="244"/>
      <c r="FX2" s="244"/>
      <c r="FY2" s="244"/>
      <c r="FZ2" s="244"/>
      <c r="GA2" s="244"/>
      <c r="GB2" s="244"/>
      <c r="GC2" s="244"/>
      <c r="GD2" s="244"/>
      <c r="GE2" s="244"/>
      <c r="GF2" s="244"/>
      <c r="GG2" s="244"/>
      <c r="GH2" s="244"/>
      <c r="GI2" s="244"/>
      <c r="GJ2" s="244"/>
      <c r="GK2" s="244"/>
      <c r="GL2" s="244"/>
      <c r="GM2" s="244"/>
      <c r="GN2" s="244"/>
      <c r="GO2" s="244"/>
      <c r="GP2" s="244"/>
      <c r="GQ2" s="244"/>
      <c r="GR2" s="244"/>
      <c r="GS2" s="244"/>
      <c r="GT2" s="244"/>
      <c r="GU2" s="244"/>
      <c r="GV2" s="244"/>
      <c r="GW2" s="244"/>
      <c r="GX2" s="244"/>
      <c r="GY2" s="244"/>
      <c r="GZ2" s="244"/>
      <c r="HA2" s="244"/>
      <c r="HB2" s="244"/>
      <c r="HC2" s="244"/>
      <c r="HD2" s="244"/>
      <c r="HE2" s="244"/>
      <c r="HF2" s="244"/>
      <c r="HG2" s="244"/>
      <c r="HH2" s="244"/>
      <c r="HI2" s="244"/>
      <c r="HJ2" s="244"/>
    </row>
    <row r="3" s="233" customFormat="1" ht="28" customHeight="1" spans="1:218">
      <c r="A3" s="150" t="s">
        <v>52</v>
      </c>
      <c r="B3" s="151" t="s">
        <v>218</v>
      </c>
      <c r="C3" s="271" t="s">
        <v>211</v>
      </c>
      <c r="D3" s="252"/>
      <c r="E3" s="253"/>
      <c r="F3" s="253"/>
      <c r="G3" s="253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DK3" s="252"/>
      <c r="DL3" s="252"/>
      <c r="DM3" s="252"/>
      <c r="DN3" s="252"/>
      <c r="DO3" s="252"/>
      <c r="DP3" s="252"/>
      <c r="DQ3" s="252"/>
      <c r="DR3" s="252"/>
      <c r="DS3" s="252"/>
      <c r="DT3" s="252"/>
      <c r="DU3" s="252"/>
      <c r="DV3" s="252"/>
      <c r="DW3" s="252"/>
      <c r="DX3" s="252"/>
      <c r="DY3" s="252"/>
      <c r="DZ3" s="252"/>
      <c r="EA3" s="252"/>
      <c r="EB3" s="252"/>
      <c r="EC3" s="252"/>
      <c r="ED3" s="252"/>
      <c r="EE3" s="252"/>
      <c r="EF3" s="252"/>
      <c r="EG3" s="252"/>
      <c r="EH3" s="252"/>
      <c r="EI3" s="252"/>
      <c r="EJ3" s="252"/>
      <c r="EK3" s="252"/>
      <c r="EL3" s="252"/>
      <c r="EM3" s="252"/>
      <c r="EN3" s="252"/>
      <c r="EO3" s="252"/>
      <c r="EP3" s="252"/>
      <c r="EQ3" s="252"/>
      <c r="ER3" s="252"/>
      <c r="ES3" s="252"/>
      <c r="ET3" s="252"/>
      <c r="EU3" s="252"/>
      <c r="EV3" s="252"/>
      <c r="EW3" s="252"/>
      <c r="EX3" s="252"/>
      <c r="EY3" s="252"/>
      <c r="EZ3" s="252"/>
      <c r="FA3" s="252"/>
      <c r="FB3" s="252"/>
      <c r="FC3" s="252"/>
      <c r="FD3" s="252"/>
      <c r="FE3" s="252"/>
      <c r="FF3" s="252"/>
      <c r="FG3" s="252"/>
      <c r="FH3" s="252"/>
      <c r="FI3" s="252"/>
      <c r="FJ3" s="252"/>
      <c r="FK3" s="252"/>
      <c r="FL3" s="252"/>
      <c r="FM3" s="252"/>
      <c r="FN3" s="252"/>
      <c r="FO3" s="252"/>
      <c r="FP3" s="252"/>
      <c r="FQ3" s="252"/>
      <c r="FR3" s="252"/>
      <c r="FS3" s="252"/>
      <c r="FT3" s="252"/>
      <c r="FU3" s="252"/>
      <c r="FV3" s="252"/>
      <c r="FW3" s="252"/>
      <c r="FX3" s="252"/>
      <c r="FY3" s="252"/>
      <c r="FZ3" s="252"/>
      <c r="GA3" s="252"/>
      <c r="GB3" s="252"/>
      <c r="GC3" s="252"/>
      <c r="GD3" s="252"/>
      <c r="GE3" s="252"/>
      <c r="GF3" s="252"/>
      <c r="GG3" s="252"/>
      <c r="GH3" s="252"/>
      <c r="GI3" s="252"/>
      <c r="GJ3" s="252"/>
      <c r="GK3" s="252"/>
      <c r="GL3" s="252"/>
      <c r="GM3" s="252"/>
      <c r="GN3" s="252"/>
      <c r="GO3" s="252"/>
      <c r="GP3" s="252"/>
      <c r="GQ3" s="252"/>
      <c r="GR3" s="252"/>
      <c r="GS3" s="252"/>
      <c r="GT3" s="252"/>
      <c r="GU3" s="252"/>
      <c r="GV3" s="252"/>
      <c r="GW3" s="252"/>
      <c r="GX3" s="252"/>
      <c r="GY3" s="252"/>
      <c r="GZ3" s="252"/>
      <c r="HA3" s="252"/>
      <c r="HB3" s="252"/>
      <c r="HC3" s="252"/>
      <c r="HD3" s="252"/>
      <c r="HE3" s="252"/>
      <c r="HF3" s="252"/>
      <c r="HG3" s="252"/>
      <c r="HH3" s="252"/>
      <c r="HI3" s="252"/>
      <c r="HJ3" s="252"/>
    </row>
    <row r="4" s="233" customFormat="1" ht="23.15" customHeight="1" spans="1:218">
      <c r="A4" s="157" t="s">
        <v>219</v>
      </c>
      <c r="B4" s="158" t="s">
        <v>57</v>
      </c>
      <c r="C4" s="272">
        <v>15854</v>
      </c>
      <c r="D4" s="252"/>
      <c r="E4" s="253"/>
      <c r="F4" s="253"/>
      <c r="G4" s="253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  <c r="CU4" s="252"/>
      <c r="CV4" s="252"/>
      <c r="CW4" s="252"/>
      <c r="CX4" s="252"/>
      <c r="CY4" s="252"/>
      <c r="CZ4" s="252"/>
      <c r="DA4" s="252"/>
      <c r="DB4" s="252"/>
      <c r="DC4" s="252"/>
      <c r="DD4" s="252"/>
      <c r="DE4" s="252"/>
      <c r="DF4" s="252"/>
      <c r="DG4" s="252"/>
      <c r="DH4" s="252"/>
      <c r="DI4" s="252"/>
      <c r="DJ4" s="252"/>
      <c r="DK4" s="252"/>
      <c r="DL4" s="252"/>
      <c r="DM4" s="252"/>
      <c r="DN4" s="252"/>
      <c r="DO4" s="252"/>
      <c r="DP4" s="252"/>
      <c r="DQ4" s="252"/>
      <c r="DR4" s="252"/>
      <c r="DS4" s="252"/>
      <c r="DT4" s="252"/>
      <c r="DU4" s="252"/>
      <c r="DV4" s="252"/>
      <c r="DW4" s="252"/>
      <c r="DX4" s="252"/>
      <c r="DY4" s="252"/>
      <c r="DZ4" s="252"/>
      <c r="EA4" s="252"/>
      <c r="EB4" s="252"/>
      <c r="EC4" s="252"/>
      <c r="ED4" s="252"/>
      <c r="EE4" s="252"/>
      <c r="EF4" s="252"/>
      <c r="EG4" s="252"/>
      <c r="EH4" s="252"/>
      <c r="EI4" s="252"/>
      <c r="EJ4" s="252"/>
      <c r="EK4" s="252"/>
      <c r="EL4" s="252"/>
      <c r="EM4" s="252"/>
      <c r="EN4" s="252"/>
      <c r="EO4" s="252"/>
      <c r="EP4" s="252"/>
      <c r="EQ4" s="252"/>
      <c r="ER4" s="252"/>
      <c r="ES4" s="252"/>
      <c r="ET4" s="252"/>
      <c r="EU4" s="252"/>
      <c r="EV4" s="252"/>
      <c r="EW4" s="252"/>
      <c r="EX4" s="252"/>
      <c r="EY4" s="252"/>
      <c r="EZ4" s="252"/>
      <c r="FA4" s="252"/>
      <c r="FB4" s="252"/>
      <c r="FC4" s="252"/>
      <c r="FD4" s="252"/>
      <c r="FE4" s="252"/>
      <c r="FF4" s="252"/>
      <c r="FG4" s="252"/>
      <c r="FH4" s="252"/>
      <c r="FI4" s="252"/>
      <c r="FJ4" s="252"/>
      <c r="FK4" s="252"/>
      <c r="FL4" s="252"/>
      <c r="FM4" s="252"/>
      <c r="FN4" s="252"/>
      <c r="FO4" s="252"/>
      <c r="FP4" s="252"/>
      <c r="FQ4" s="252"/>
      <c r="FR4" s="252"/>
      <c r="FS4" s="252"/>
      <c r="FT4" s="252"/>
      <c r="FU4" s="252"/>
      <c r="FV4" s="252"/>
      <c r="FW4" s="252"/>
      <c r="FX4" s="252"/>
      <c r="FY4" s="252"/>
      <c r="FZ4" s="252"/>
      <c r="GA4" s="252"/>
      <c r="GB4" s="252"/>
      <c r="GC4" s="252"/>
      <c r="GD4" s="252"/>
      <c r="GE4" s="252"/>
      <c r="GF4" s="252"/>
      <c r="GG4" s="252"/>
      <c r="GH4" s="252"/>
      <c r="GI4" s="252"/>
      <c r="GJ4" s="252"/>
      <c r="GK4" s="252"/>
      <c r="GL4" s="252"/>
      <c r="GM4" s="252"/>
      <c r="GN4" s="252"/>
      <c r="GO4" s="252"/>
      <c r="GP4" s="252"/>
      <c r="GQ4" s="252"/>
      <c r="GR4" s="252"/>
      <c r="GS4" s="252"/>
      <c r="GT4" s="252"/>
      <c r="GU4" s="252"/>
      <c r="GV4" s="252"/>
      <c r="GW4" s="252"/>
      <c r="GX4" s="252"/>
      <c r="GY4" s="252"/>
      <c r="GZ4" s="252"/>
      <c r="HA4" s="252"/>
      <c r="HB4" s="252"/>
      <c r="HC4" s="252"/>
      <c r="HD4" s="252"/>
      <c r="HE4" s="252"/>
      <c r="HF4" s="252"/>
      <c r="HG4" s="252"/>
      <c r="HH4" s="252"/>
      <c r="HI4" s="252"/>
      <c r="HJ4" s="252"/>
    </row>
    <row r="5" s="233" customFormat="1" ht="23.15" customHeight="1" spans="1:218">
      <c r="A5" s="157" t="s">
        <v>220</v>
      </c>
      <c r="B5" s="158" t="s">
        <v>221</v>
      </c>
      <c r="C5" s="272">
        <v>1528</v>
      </c>
      <c r="D5" s="252"/>
      <c r="E5" s="253"/>
      <c r="F5" s="253"/>
      <c r="G5" s="253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/>
      <c r="DO5" s="252"/>
      <c r="DP5" s="252"/>
      <c r="DQ5" s="252"/>
      <c r="DR5" s="252"/>
      <c r="DS5" s="252"/>
      <c r="DT5" s="252"/>
      <c r="DU5" s="252"/>
      <c r="DV5" s="252"/>
      <c r="DW5" s="252"/>
      <c r="DX5" s="252"/>
      <c r="DY5" s="252"/>
      <c r="DZ5" s="252"/>
      <c r="EA5" s="252"/>
      <c r="EB5" s="252"/>
      <c r="EC5" s="252"/>
      <c r="ED5" s="252"/>
      <c r="EE5" s="252"/>
      <c r="EF5" s="252"/>
      <c r="EG5" s="252"/>
      <c r="EH5" s="252"/>
      <c r="EI5" s="252"/>
      <c r="EJ5" s="252"/>
      <c r="EK5" s="252"/>
      <c r="EL5" s="252"/>
      <c r="EM5" s="252"/>
      <c r="EN5" s="252"/>
      <c r="EO5" s="252"/>
      <c r="EP5" s="252"/>
      <c r="EQ5" s="252"/>
      <c r="ER5" s="252"/>
      <c r="ES5" s="252"/>
      <c r="ET5" s="252"/>
      <c r="EU5" s="252"/>
      <c r="EV5" s="252"/>
      <c r="EW5" s="252"/>
      <c r="EX5" s="252"/>
      <c r="EY5" s="252"/>
      <c r="EZ5" s="252"/>
      <c r="FA5" s="252"/>
      <c r="FB5" s="252"/>
      <c r="FC5" s="252"/>
      <c r="FD5" s="252"/>
      <c r="FE5" s="252"/>
      <c r="FF5" s="252"/>
      <c r="FG5" s="252"/>
      <c r="FH5" s="252"/>
      <c r="FI5" s="252"/>
      <c r="FJ5" s="252"/>
      <c r="FK5" s="252"/>
      <c r="FL5" s="252"/>
      <c r="FM5" s="252"/>
      <c r="FN5" s="252"/>
      <c r="FO5" s="252"/>
      <c r="FP5" s="252"/>
      <c r="FQ5" s="252"/>
      <c r="FR5" s="252"/>
      <c r="FS5" s="252"/>
      <c r="FT5" s="252"/>
      <c r="FU5" s="252"/>
      <c r="FV5" s="252"/>
      <c r="FW5" s="252"/>
      <c r="FX5" s="252"/>
      <c r="FY5" s="252"/>
      <c r="FZ5" s="252"/>
      <c r="GA5" s="252"/>
      <c r="GB5" s="252"/>
      <c r="GC5" s="252"/>
      <c r="GD5" s="252"/>
      <c r="GE5" s="252"/>
      <c r="GF5" s="252"/>
      <c r="GG5" s="252"/>
      <c r="GH5" s="252"/>
      <c r="GI5" s="252"/>
      <c r="GJ5" s="252"/>
      <c r="GK5" s="252"/>
      <c r="GL5" s="252"/>
      <c r="GM5" s="252"/>
      <c r="GN5" s="252"/>
      <c r="GO5" s="252"/>
      <c r="GP5" s="252"/>
      <c r="GQ5" s="252"/>
      <c r="GR5" s="252"/>
      <c r="GS5" s="252"/>
      <c r="GT5" s="252"/>
      <c r="GU5" s="252"/>
      <c r="GV5" s="252"/>
      <c r="GW5" s="252"/>
      <c r="GX5" s="252"/>
      <c r="GY5" s="252"/>
      <c r="GZ5" s="252"/>
      <c r="HA5" s="252"/>
      <c r="HB5" s="252"/>
      <c r="HC5" s="252"/>
      <c r="HD5" s="252"/>
      <c r="HE5" s="252"/>
      <c r="HF5" s="252"/>
      <c r="HG5" s="252"/>
      <c r="HH5" s="252"/>
      <c r="HI5" s="252"/>
      <c r="HJ5" s="252"/>
    </row>
    <row r="6" s="233" customFormat="1" ht="23.15" customHeight="1" spans="1:218">
      <c r="A6" s="160" t="s">
        <v>222</v>
      </c>
      <c r="B6" s="161" t="s">
        <v>223</v>
      </c>
      <c r="C6" s="273">
        <v>1528</v>
      </c>
      <c r="D6" s="252"/>
      <c r="E6" s="253"/>
      <c r="F6" s="253"/>
      <c r="G6" s="253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52"/>
      <c r="AG6" s="252"/>
      <c r="AH6" s="252"/>
      <c r="AI6" s="252"/>
      <c r="AJ6" s="252"/>
      <c r="AK6" s="252"/>
      <c r="AL6" s="252"/>
      <c r="AM6" s="252"/>
      <c r="AN6" s="252"/>
      <c r="AO6" s="252"/>
      <c r="AP6" s="252"/>
      <c r="AQ6" s="252"/>
      <c r="AR6" s="252"/>
      <c r="AS6" s="252"/>
      <c r="AT6" s="252"/>
      <c r="AU6" s="252"/>
      <c r="AV6" s="252"/>
      <c r="AW6" s="252"/>
      <c r="AX6" s="252"/>
      <c r="AY6" s="252"/>
      <c r="AZ6" s="252"/>
      <c r="BA6" s="252"/>
      <c r="BB6" s="252"/>
      <c r="BC6" s="252"/>
      <c r="BD6" s="252"/>
      <c r="BE6" s="252"/>
      <c r="BF6" s="252"/>
      <c r="BG6" s="252"/>
      <c r="BH6" s="252"/>
      <c r="BI6" s="252"/>
      <c r="BJ6" s="252"/>
      <c r="BK6" s="252"/>
      <c r="BL6" s="252"/>
      <c r="BM6" s="252"/>
      <c r="BN6" s="252"/>
      <c r="BO6" s="252"/>
      <c r="BP6" s="252"/>
      <c r="BQ6" s="252"/>
      <c r="BR6" s="252"/>
      <c r="BS6" s="252"/>
      <c r="BT6" s="252"/>
      <c r="BU6" s="252"/>
      <c r="BV6" s="252"/>
      <c r="BW6" s="252"/>
      <c r="BX6" s="252"/>
      <c r="BY6" s="252"/>
      <c r="BZ6" s="252"/>
      <c r="CA6" s="252"/>
      <c r="CB6" s="252"/>
      <c r="CC6" s="252"/>
      <c r="CD6" s="252"/>
      <c r="CE6" s="252"/>
      <c r="CF6" s="252"/>
      <c r="CG6" s="252"/>
      <c r="CH6" s="252"/>
      <c r="CI6" s="252"/>
      <c r="CJ6" s="252"/>
      <c r="CK6" s="252"/>
      <c r="CL6" s="252"/>
      <c r="CM6" s="252"/>
      <c r="CN6" s="252"/>
      <c r="CO6" s="252"/>
      <c r="CP6" s="252"/>
      <c r="CQ6" s="252"/>
      <c r="CR6" s="252"/>
      <c r="CS6" s="252"/>
      <c r="CT6" s="252"/>
      <c r="CU6" s="252"/>
      <c r="CV6" s="252"/>
      <c r="CW6" s="252"/>
      <c r="CX6" s="252"/>
      <c r="CY6" s="252"/>
      <c r="CZ6" s="252"/>
      <c r="DA6" s="252"/>
      <c r="DB6" s="252"/>
      <c r="DC6" s="252"/>
      <c r="DD6" s="252"/>
      <c r="DE6" s="252"/>
      <c r="DF6" s="252"/>
      <c r="DG6" s="252"/>
      <c r="DH6" s="252"/>
      <c r="DI6" s="252"/>
      <c r="DJ6" s="252"/>
      <c r="DK6" s="252"/>
      <c r="DL6" s="252"/>
      <c r="DM6" s="252"/>
      <c r="DN6" s="252"/>
      <c r="DO6" s="252"/>
      <c r="DP6" s="252"/>
      <c r="DQ6" s="252"/>
      <c r="DR6" s="252"/>
      <c r="DS6" s="252"/>
      <c r="DT6" s="252"/>
      <c r="DU6" s="252"/>
      <c r="DV6" s="252"/>
      <c r="DW6" s="252"/>
      <c r="DX6" s="252"/>
      <c r="DY6" s="252"/>
      <c r="DZ6" s="252"/>
      <c r="EA6" s="252"/>
      <c r="EB6" s="252"/>
      <c r="EC6" s="252"/>
      <c r="ED6" s="252"/>
      <c r="EE6" s="252"/>
      <c r="EF6" s="252"/>
      <c r="EG6" s="252"/>
      <c r="EH6" s="252"/>
      <c r="EI6" s="252"/>
      <c r="EJ6" s="252"/>
      <c r="EK6" s="252"/>
      <c r="EL6" s="252"/>
      <c r="EM6" s="252"/>
      <c r="EN6" s="252"/>
      <c r="EO6" s="252"/>
      <c r="EP6" s="252"/>
      <c r="EQ6" s="252"/>
      <c r="ER6" s="252"/>
      <c r="ES6" s="252"/>
      <c r="ET6" s="252"/>
      <c r="EU6" s="252"/>
      <c r="EV6" s="252"/>
      <c r="EW6" s="252"/>
      <c r="EX6" s="252"/>
      <c r="EY6" s="252"/>
      <c r="EZ6" s="252"/>
      <c r="FA6" s="252"/>
      <c r="FB6" s="252"/>
      <c r="FC6" s="252"/>
      <c r="FD6" s="252"/>
      <c r="FE6" s="252"/>
      <c r="FF6" s="252"/>
      <c r="FG6" s="252"/>
      <c r="FH6" s="252"/>
      <c r="FI6" s="252"/>
      <c r="FJ6" s="252"/>
      <c r="FK6" s="252"/>
      <c r="FL6" s="252"/>
      <c r="FM6" s="252"/>
      <c r="FN6" s="252"/>
      <c r="FO6" s="252"/>
      <c r="FP6" s="252"/>
      <c r="FQ6" s="252"/>
      <c r="FR6" s="252"/>
      <c r="FS6" s="252"/>
      <c r="FT6" s="252"/>
      <c r="FU6" s="252"/>
      <c r="FV6" s="252"/>
      <c r="FW6" s="252"/>
      <c r="FX6" s="252"/>
      <c r="FY6" s="252"/>
      <c r="FZ6" s="252"/>
      <c r="GA6" s="252"/>
      <c r="GB6" s="252"/>
      <c r="GC6" s="252"/>
      <c r="GD6" s="252"/>
      <c r="GE6" s="252"/>
      <c r="GF6" s="252"/>
      <c r="GG6" s="252"/>
      <c r="GH6" s="252"/>
      <c r="GI6" s="252"/>
      <c r="GJ6" s="252"/>
      <c r="GK6" s="252"/>
      <c r="GL6" s="252"/>
      <c r="GM6" s="252"/>
      <c r="GN6" s="252"/>
      <c r="GO6" s="252"/>
      <c r="GP6" s="252"/>
      <c r="GQ6" s="252"/>
      <c r="GR6" s="252"/>
      <c r="GS6" s="252"/>
      <c r="GT6" s="252"/>
      <c r="GU6" s="252"/>
      <c r="GV6" s="252"/>
      <c r="GW6" s="252"/>
      <c r="GX6" s="252"/>
      <c r="GY6" s="252"/>
      <c r="GZ6" s="252"/>
      <c r="HA6" s="252"/>
      <c r="HB6" s="252"/>
      <c r="HC6" s="252"/>
      <c r="HD6" s="252"/>
      <c r="HE6" s="252"/>
      <c r="HF6" s="252"/>
      <c r="HG6" s="252"/>
      <c r="HH6" s="252"/>
      <c r="HI6" s="252"/>
      <c r="HJ6" s="252"/>
    </row>
    <row r="7" s="233" customFormat="1" ht="23.15" customHeight="1" spans="1:218">
      <c r="A7" s="157" t="s">
        <v>224</v>
      </c>
      <c r="B7" s="158" t="s">
        <v>225</v>
      </c>
      <c r="C7" s="272">
        <v>6624</v>
      </c>
      <c r="D7" s="252"/>
      <c r="E7" s="253"/>
      <c r="F7" s="253"/>
      <c r="G7" s="253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  <c r="AK7" s="252"/>
      <c r="AL7" s="252"/>
      <c r="AM7" s="252"/>
      <c r="AN7" s="252"/>
      <c r="AO7" s="252"/>
      <c r="AP7" s="252"/>
      <c r="AQ7" s="252"/>
      <c r="AR7" s="252"/>
      <c r="AS7" s="252"/>
      <c r="AT7" s="252"/>
      <c r="AU7" s="252"/>
      <c r="AV7" s="252"/>
      <c r="AW7" s="252"/>
      <c r="AX7" s="252"/>
      <c r="AY7" s="252"/>
      <c r="AZ7" s="252"/>
      <c r="BA7" s="252"/>
      <c r="BB7" s="252"/>
      <c r="BC7" s="252"/>
      <c r="BD7" s="252"/>
      <c r="BE7" s="252"/>
      <c r="BF7" s="252"/>
      <c r="BG7" s="252"/>
      <c r="BH7" s="252"/>
      <c r="BI7" s="252"/>
      <c r="BJ7" s="252"/>
      <c r="BK7" s="252"/>
      <c r="BL7" s="252"/>
      <c r="BM7" s="252"/>
      <c r="BN7" s="252"/>
      <c r="BO7" s="252"/>
      <c r="BP7" s="252"/>
      <c r="BQ7" s="252"/>
      <c r="BR7" s="252"/>
      <c r="BS7" s="252"/>
      <c r="BT7" s="252"/>
      <c r="BU7" s="252"/>
      <c r="BV7" s="252"/>
      <c r="BW7" s="252"/>
      <c r="BX7" s="252"/>
      <c r="BY7" s="252"/>
      <c r="BZ7" s="252"/>
      <c r="CA7" s="252"/>
      <c r="CB7" s="252"/>
      <c r="CC7" s="252"/>
      <c r="CD7" s="252"/>
      <c r="CE7" s="252"/>
      <c r="CF7" s="252"/>
      <c r="CG7" s="252"/>
      <c r="CH7" s="252"/>
      <c r="CI7" s="252"/>
      <c r="CJ7" s="252"/>
      <c r="CK7" s="252"/>
      <c r="CL7" s="252"/>
      <c r="CM7" s="252"/>
      <c r="CN7" s="252"/>
      <c r="CO7" s="252"/>
      <c r="CP7" s="252"/>
      <c r="CQ7" s="252"/>
      <c r="CR7" s="252"/>
      <c r="CS7" s="252"/>
      <c r="CT7" s="252"/>
      <c r="CU7" s="252"/>
      <c r="CV7" s="252"/>
      <c r="CW7" s="252"/>
      <c r="CX7" s="252"/>
      <c r="CY7" s="252"/>
      <c r="CZ7" s="252"/>
      <c r="DA7" s="252"/>
      <c r="DB7" s="252"/>
      <c r="DC7" s="252"/>
      <c r="DD7" s="252"/>
      <c r="DE7" s="252"/>
      <c r="DF7" s="252"/>
      <c r="DG7" s="252"/>
      <c r="DH7" s="252"/>
      <c r="DI7" s="252"/>
      <c r="DJ7" s="252"/>
      <c r="DK7" s="252"/>
      <c r="DL7" s="252"/>
      <c r="DM7" s="252"/>
      <c r="DN7" s="252"/>
      <c r="DO7" s="252"/>
      <c r="DP7" s="252"/>
      <c r="DQ7" s="252"/>
      <c r="DR7" s="252"/>
      <c r="DS7" s="252"/>
      <c r="DT7" s="252"/>
      <c r="DU7" s="252"/>
      <c r="DV7" s="252"/>
      <c r="DW7" s="252"/>
      <c r="DX7" s="252"/>
      <c r="DY7" s="252"/>
      <c r="DZ7" s="252"/>
      <c r="EA7" s="252"/>
      <c r="EB7" s="252"/>
      <c r="EC7" s="252"/>
      <c r="ED7" s="252"/>
      <c r="EE7" s="252"/>
      <c r="EF7" s="252"/>
      <c r="EG7" s="252"/>
      <c r="EH7" s="252"/>
      <c r="EI7" s="252"/>
      <c r="EJ7" s="252"/>
      <c r="EK7" s="252"/>
      <c r="EL7" s="252"/>
      <c r="EM7" s="252"/>
      <c r="EN7" s="252"/>
      <c r="EO7" s="252"/>
      <c r="EP7" s="252"/>
      <c r="EQ7" s="252"/>
      <c r="ER7" s="252"/>
      <c r="ES7" s="252"/>
      <c r="ET7" s="252"/>
      <c r="EU7" s="252"/>
      <c r="EV7" s="252"/>
      <c r="EW7" s="252"/>
      <c r="EX7" s="252"/>
      <c r="EY7" s="252"/>
      <c r="EZ7" s="252"/>
      <c r="FA7" s="252"/>
      <c r="FB7" s="252"/>
      <c r="FC7" s="252"/>
      <c r="FD7" s="252"/>
      <c r="FE7" s="252"/>
      <c r="FF7" s="252"/>
      <c r="FG7" s="252"/>
      <c r="FH7" s="252"/>
      <c r="FI7" s="252"/>
      <c r="FJ7" s="252"/>
      <c r="FK7" s="252"/>
      <c r="FL7" s="252"/>
      <c r="FM7" s="252"/>
      <c r="FN7" s="252"/>
      <c r="FO7" s="252"/>
      <c r="FP7" s="252"/>
      <c r="FQ7" s="252"/>
      <c r="FR7" s="252"/>
      <c r="FS7" s="252"/>
      <c r="FT7" s="252"/>
      <c r="FU7" s="252"/>
      <c r="FV7" s="252"/>
      <c r="FW7" s="252"/>
      <c r="FX7" s="252"/>
      <c r="FY7" s="252"/>
      <c r="FZ7" s="252"/>
      <c r="GA7" s="252"/>
      <c r="GB7" s="252"/>
      <c r="GC7" s="252"/>
      <c r="GD7" s="252"/>
      <c r="GE7" s="252"/>
      <c r="GF7" s="252"/>
      <c r="GG7" s="252"/>
      <c r="GH7" s="252"/>
      <c r="GI7" s="252"/>
      <c r="GJ7" s="252"/>
      <c r="GK7" s="252"/>
      <c r="GL7" s="252"/>
      <c r="GM7" s="252"/>
      <c r="GN7" s="252"/>
      <c r="GO7" s="252"/>
      <c r="GP7" s="252"/>
      <c r="GQ7" s="252"/>
      <c r="GR7" s="252"/>
      <c r="GS7" s="252"/>
      <c r="GT7" s="252"/>
      <c r="GU7" s="252"/>
      <c r="GV7" s="252"/>
      <c r="GW7" s="252"/>
      <c r="GX7" s="252"/>
      <c r="GY7" s="252"/>
      <c r="GZ7" s="252"/>
      <c r="HA7" s="252"/>
      <c r="HB7" s="252"/>
      <c r="HC7" s="252"/>
      <c r="HD7" s="252"/>
      <c r="HE7" s="252"/>
      <c r="HF7" s="252"/>
      <c r="HG7" s="252"/>
      <c r="HH7" s="252"/>
      <c r="HI7" s="252"/>
      <c r="HJ7" s="252"/>
    </row>
    <row r="8" s="233" customFormat="1" ht="23.15" customHeight="1" spans="1:218">
      <c r="A8" s="160" t="s">
        <v>226</v>
      </c>
      <c r="B8" s="161" t="s">
        <v>223</v>
      </c>
      <c r="C8" s="273">
        <v>3109</v>
      </c>
      <c r="D8" s="252"/>
      <c r="E8" s="253"/>
      <c r="F8" s="253"/>
      <c r="G8" s="253"/>
      <c r="H8" s="252"/>
      <c r="I8" s="252"/>
      <c r="J8" s="252"/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252"/>
      <c r="AL8" s="252"/>
      <c r="AM8" s="252"/>
      <c r="AN8" s="252"/>
      <c r="AO8" s="252"/>
      <c r="AP8" s="252"/>
      <c r="AQ8" s="252"/>
      <c r="AR8" s="252"/>
      <c r="AS8" s="252"/>
      <c r="AT8" s="252"/>
      <c r="AU8" s="252"/>
      <c r="AV8" s="252"/>
      <c r="AW8" s="252"/>
      <c r="AX8" s="252"/>
      <c r="AY8" s="252"/>
      <c r="AZ8" s="252"/>
      <c r="BA8" s="252"/>
      <c r="BB8" s="252"/>
      <c r="BC8" s="252"/>
      <c r="BD8" s="252"/>
      <c r="BE8" s="252"/>
      <c r="BF8" s="252"/>
      <c r="BG8" s="252"/>
      <c r="BH8" s="252"/>
      <c r="BI8" s="252"/>
      <c r="BJ8" s="252"/>
      <c r="BK8" s="252"/>
      <c r="BL8" s="252"/>
      <c r="BM8" s="252"/>
      <c r="BN8" s="252"/>
      <c r="BO8" s="252"/>
      <c r="BP8" s="252"/>
      <c r="BQ8" s="252"/>
      <c r="BR8" s="252"/>
      <c r="BS8" s="252"/>
      <c r="BT8" s="252"/>
      <c r="BU8" s="252"/>
      <c r="BV8" s="252"/>
      <c r="BW8" s="252"/>
      <c r="BX8" s="252"/>
      <c r="BY8" s="252"/>
      <c r="BZ8" s="252"/>
      <c r="CA8" s="252"/>
      <c r="CB8" s="252"/>
      <c r="CC8" s="252"/>
      <c r="CD8" s="252"/>
      <c r="CE8" s="252"/>
      <c r="CF8" s="252"/>
      <c r="CG8" s="252"/>
      <c r="CH8" s="252"/>
      <c r="CI8" s="252"/>
      <c r="CJ8" s="252"/>
      <c r="CK8" s="252"/>
      <c r="CL8" s="252"/>
      <c r="CM8" s="252"/>
      <c r="CN8" s="252"/>
      <c r="CO8" s="252"/>
      <c r="CP8" s="252"/>
      <c r="CQ8" s="252"/>
      <c r="CR8" s="252"/>
      <c r="CS8" s="252"/>
      <c r="CT8" s="252"/>
      <c r="CU8" s="252"/>
      <c r="CV8" s="252"/>
      <c r="CW8" s="252"/>
      <c r="CX8" s="252"/>
      <c r="CY8" s="252"/>
      <c r="CZ8" s="252"/>
      <c r="DA8" s="252"/>
      <c r="DB8" s="252"/>
      <c r="DC8" s="252"/>
      <c r="DD8" s="252"/>
      <c r="DE8" s="252"/>
      <c r="DF8" s="252"/>
      <c r="DG8" s="252"/>
      <c r="DH8" s="252"/>
      <c r="DI8" s="252"/>
      <c r="DJ8" s="252"/>
      <c r="DK8" s="252"/>
      <c r="DL8" s="252"/>
      <c r="DM8" s="252"/>
      <c r="DN8" s="252"/>
      <c r="DO8" s="252"/>
      <c r="DP8" s="252"/>
      <c r="DQ8" s="252"/>
      <c r="DR8" s="252"/>
      <c r="DS8" s="252"/>
      <c r="DT8" s="252"/>
      <c r="DU8" s="252"/>
      <c r="DV8" s="252"/>
      <c r="DW8" s="252"/>
      <c r="DX8" s="252"/>
      <c r="DY8" s="252"/>
      <c r="DZ8" s="252"/>
      <c r="EA8" s="252"/>
      <c r="EB8" s="252"/>
      <c r="EC8" s="252"/>
      <c r="ED8" s="252"/>
      <c r="EE8" s="252"/>
      <c r="EF8" s="252"/>
      <c r="EG8" s="252"/>
      <c r="EH8" s="252"/>
      <c r="EI8" s="252"/>
      <c r="EJ8" s="252"/>
      <c r="EK8" s="252"/>
      <c r="EL8" s="252"/>
      <c r="EM8" s="252"/>
      <c r="EN8" s="252"/>
      <c r="EO8" s="252"/>
      <c r="EP8" s="252"/>
      <c r="EQ8" s="252"/>
      <c r="ER8" s="252"/>
      <c r="ES8" s="252"/>
      <c r="ET8" s="252"/>
      <c r="EU8" s="252"/>
      <c r="EV8" s="252"/>
      <c r="EW8" s="252"/>
      <c r="EX8" s="252"/>
      <c r="EY8" s="252"/>
      <c r="EZ8" s="252"/>
      <c r="FA8" s="252"/>
      <c r="FB8" s="252"/>
      <c r="FC8" s="252"/>
      <c r="FD8" s="252"/>
      <c r="FE8" s="252"/>
      <c r="FF8" s="252"/>
      <c r="FG8" s="252"/>
      <c r="FH8" s="252"/>
      <c r="FI8" s="252"/>
      <c r="FJ8" s="252"/>
      <c r="FK8" s="252"/>
      <c r="FL8" s="252"/>
      <c r="FM8" s="252"/>
      <c r="FN8" s="252"/>
      <c r="FO8" s="252"/>
      <c r="FP8" s="252"/>
      <c r="FQ8" s="252"/>
      <c r="FR8" s="252"/>
      <c r="FS8" s="252"/>
      <c r="FT8" s="252"/>
      <c r="FU8" s="252"/>
      <c r="FV8" s="252"/>
      <c r="FW8" s="252"/>
      <c r="FX8" s="252"/>
      <c r="FY8" s="252"/>
      <c r="FZ8" s="252"/>
      <c r="GA8" s="252"/>
      <c r="GB8" s="252"/>
      <c r="GC8" s="252"/>
      <c r="GD8" s="252"/>
      <c r="GE8" s="252"/>
      <c r="GF8" s="252"/>
      <c r="GG8" s="252"/>
      <c r="GH8" s="252"/>
      <c r="GI8" s="252"/>
      <c r="GJ8" s="252"/>
      <c r="GK8" s="252"/>
      <c r="GL8" s="252"/>
      <c r="GM8" s="252"/>
      <c r="GN8" s="252"/>
      <c r="GO8" s="252"/>
      <c r="GP8" s="252"/>
      <c r="GQ8" s="252"/>
      <c r="GR8" s="252"/>
      <c r="GS8" s="252"/>
      <c r="GT8" s="252"/>
      <c r="GU8" s="252"/>
      <c r="GV8" s="252"/>
      <c r="GW8" s="252"/>
      <c r="GX8" s="252"/>
      <c r="GY8" s="252"/>
      <c r="GZ8" s="252"/>
      <c r="HA8" s="252"/>
      <c r="HB8" s="252"/>
      <c r="HC8" s="252"/>
      <c r="HD8" s="252"/>
      <c r="HE8" s="252"/>
      <c r="HF8" s="252"/>
      <c r="HG8" s="252"/>
      <c r="HH8" s="252"/>
      <c r="HI8" s="252"/>
      <c r="HJ8" s="252"/>
    </row>
    <row r="9" s="233" customFormat="1" ht="23.15" customHeight="1" spans="1:218">
      <c r="A9" s="160" t="s">
        <v>227</v>
      </c>
      <c r="B9" s="161" t="s">
        <v>228</v>
      </c>
      <c r="C9" s="273">
        <v>346</v>
      </c>
      <c r="D9" s="252"/>
      <c r="E9" s="253"/>
      <c r="F9" s="253"/>
      <c r="G9" s="253"/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2"/>
      <c r="AL9" s="252"/>
      <c r="AM9" s="252"/>
      <c r="AN9" s="252"/>
      <c r="AO9" s="252"/>
      <c r="AP9" s="252"/>
      <c r="AQ9" s="252"/>
      <c r="AR9" s="252"/>
      <c r="AS9" s="252"/>
      <c r="AT9" s="252"/>
      <c r="AU9" s="252"/>
      <c r="AV9" s="252"/>
      <c r="AW9" s="252"/>
      <c r="AX9" s="252"/>
      <c r="AY9" s="252"/>
      <c r="AZ9" s="252"/>
      <c r="BA9" s="252"/>
      <c r="BB9" s="252"/>
      <c r="BC9" s="252"/>
      <c r="BD9" s="252"/>
      <c r="BE9" s="252"/>
      <c r="BF9" s="252"/>
      <c r="BG9" s="252"/>
      <c r="BH9" s="252"/>
      <c r="BI9" s="252"/>
      <c r="BJ9" s="252"/>
      <c r="BK9" s="252"/>
      <c r="BL9" s="252"/>
      <c r="BM9" s="252"/>
      <c r="BN9" s="252"/>
      <c r="BO9" s="252"/>
      <c r="BP9" s="252"/>
      <c r="BQ9" s="252"/>
      <c r="BR9" s="252"/>
      <c r="BS9" s="252"/>
      <c r="BT9" s="252"/>
      <c r="BU9" s="252"/>
      <c r="BV9" s="252"/>
      <c r="BW9" s="252"/>
      <c r="BX9" s="252"/>
      <c r="BY9" s="252"/>
      <c r="BZ9" s="252"/>
      <c r="CA9" s="252"/>
      <c r="CB9" s="252"/>
      <c r="CC9" s="252"/>
      <c r="CD9" s="252"/>
      <c r="CE9" s="252"/>
      <c r="CF9" s="252"/>
      <c r="CG9" s="252"/>
      <c r="CH9" s="252"/>
      <c r="CI9" s="252"/>
      <c r="CJ9" s="252"/>
      <c r="CK9" s="252"/>
      <c r="CL9" s="252"/>
      <c r="CM9" s="252"/>
      <c r="CN9" s="252"/>
      <c r="CO9" s="252"/>
      <c r="CP9" s="252"/>
      <c r="CQ9" s="252"/>
      <c r="CR9" s="252"/>
      <c r="CS9" s="252"/>
      <c r="CT9" s="252"/>
      <c r="CU9" s="252"/>
      <c r="CV9" s="252"/>
      <c r="CW9" s="252"/>
      <c r="CX9" s="252"/>
      <c r="CY9" s="252"/>
      <c r="CZ9" s="252"/>
      <c r="DA9" s="252"/>
      <c r="DB9" s="252"/>
      <c r="DC9" s="252"/>
      <c r="DD9" s="252"/>
      <c r="DE9" s="252"/>
      <c r="DF9" s="252"/>
      <c r="DG9" s="252"/>
      <c r="DH9" s="252"/>
      <c r="DI9" s="252"/>
      <c r="DJ9" s="252"/>
      <c r="DK9" s="252"/>
      <c r="DL9" s="252"/>
      <c r="DM9" s="252"/>
      <c r="DN9" s="252"/>
      <c r="DO9" s="252"/>
      <c r="DP9" s="252"/>
      <c r="DQ9" s="252"/>
      <c r="DR9" s="252"/>
      <c r="DS9" s="252"/>
      <c r="DT9" s="252"/>
      <c r="DU9" s="252"/>
      <c r="DV9" s="252"/>
      <c r="DW9" s="252"/>
      <c r="DX9" s="252"/>
      <c r="DY9" s="252"/>
      <c r="DZ9" s="252"/>
      <c r="EA9" s="252"/>
      <c r="EB9" s="252"/>
      <c r="EC9" s="252"/>
      <c r="ED9" s="252"/>
      <c r="EE9" s="252"/>
      <c r="EF9" s="252"/>
      <c r="EG9" s="252"/>
      <c r="EH9" s="252"/>
      <c r="EI9" s="252"/>
      <c r="EJ9" s="252"/>
      <c r="EK9" s="252"/>
      <c r="EL9" s="252"/>
      <c r="EM9" s="252"/>
      <c r="EN9" s="252"/>
      <c r="EO9" s="252"/>
      <c r="EP9" s="252"/>
      <c r="EQ9" s="252"/>
      <c r="ER9" s="252"/>
      <c r="ES9" s="252"/>
      <c r="ET9" s="252"/>
      <c r="EU9" s="252"/>
      <c r="EV9" s="252"/>
      <c r="EW9" s="252"/>
      <c r="EX9" s="252"/>
      <c r="EY9" s="252"/>
      <c r="EZ9" s="252"/>
      <c r="FA9" s="252"/>
      <c r="FB9" s="252"/>
      <c r="FC9" s="252"/>
      <c r="FD9" s="252"/>
      <c r="FE9" s="252"/>
      <c r="FF9" s="252"/>
      <c r="FG9" s="252"/>
      <c r="FH9" s="252"/>
      <c r="FI9" s="252"/>
      <c r="FJ9" s="252"/>
      <c r="FK9" s="252"/>
      <c r="FL9" s="252"/>
      <c r="FM9" s="252"/>
      <c r="FN9" s="252"/>
      <c r="FO9" s="252"/>
      <c r="FP9" s="252"/>
      <c r="FQ9" s="252"/>
      <c r="FR9" s="252"/>
      <c r="FS9" s="252"/>
      <c r="FT9" s="252"/>
      <c r="FU9" s="252"/>
      <c r="FV9" s="252"/>
      <c r="FW9" s="252"/>
      <c r="FX9" s="252"/>
      <c r="FY9" s="252"/>
      <c r="FZ9" s="252"/>
      <c r="GA9" s="252"/>
      <c r="GB9" s="252"/>
      <c r="GC9" s="252"/>
      <c r="GD9" s="252"/>
      <c r="GE9" s="252"/>
      <c r="GF9" s="252"/>
      <c r="GG9" s="252"/>
      <c r="GH9" s="252"/>
      <c r="GI9" s="252"/>
      <c r="GJ9" s="252"/>
      <c r="GK9" s="252"/>
      <c r="GL9" s="252"/>
      <c r="GM9" s="252"/>
      <c r="GN9" s="252"/>
      <c r="GO9" s="252"/>
      <c r="GP9" s="252"/>
      <c r="GQ9" s="252"/>
      <c r="GR9" s="252"/>
      <c r="GS9" s="252"/>
      <c r="GT9" s="252"/>
      <c r="GU9" s="252"/>
      <c r="GV9" s="252"/>
      <c r="GW9" s="252"/>
      <c r="GX9" s="252"/>
      <c r="GY9" s="252"/>
      <c r="GZ9" s="252"/>
      <c r="HA9" s="252"/>
      <c r="HB9" s="252"/>
      <c r="HC9" s="252"/>
      <c r="HD9" s="252"/>
      <c r="HE9" s="252"/>
      <c r="HF9" s="252"/>
      <c r="HG9" s="252"/>
      <c r="HH9" s="252"/>
      <c r="HI9" s="252"/>
      <c r="HJ9" s="252"/>
    </row>
    <row r="10" s="233" customFormat="1" ht="23.15" customHeight="1" spans="1:218">
      <c r="A10" s="160" t="s">
        <v>229</v>
      </c>
      <c r="B10" s="161" t="s">
        <v>230</v>
      </c>
      <c r="C10" s="273">
        <v>3120</v>
      </c>
      <c r="D10" s="252"/>
      <c r="E10" s="253"/>
      <c r="F10" s="253"/>
      <c r="G10" s="253"/>
      <c r="H10" s="252"/>
      <c r="I10" s="252"/>
      <c r="J10" s="252"/>
      <c r="K10" s="252"/>
      <c r="L10" s="252"/>
      <c r="M10" s="252"/>
      <c r="N10" s="252"/>
      <c r="O10" s="252"/>
      <c r="P10" s="252"/>
      <c r="Q10" s="252"/>
      <c r="R10" s="252"/>
      <c r="S10" s="252"/>
      <c r="T10" s="252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M10" s="252"/>
      <c r="AN10" s="252"/>
      <c r="AO10" s="252"/>
      <c r="AP10" s="252"/>
      <c r="AQ10" s="252"/>
      <c r="AR10" s="252"/>
      <c r="AS10" s="252"/>
      <c r="AT10" s="252"/>
      <c r="AU10" s="252"/>
      <c r="AV10" s="252"/>
      <c r="AW10" s="252"/>
      <c r="AX10" s="252"/>
      <c r="AY10" s="252"/>
      <c r="AZ10" s="252"/>
      <c r="BA10" s="252"/>
      <c r="BB10" s="252"/>
      <c r="BC10" s="252"/>
      <c r="BD10" s="252"/>
      <c r="BE10" s="252"/>
      <c r="BF10" s="252"/>
      <c r="BG10" s="252"/>
      <c r="BH10" s="252"/>
      <c r="BI10" s="252"/>
      <c r="BJ10" s="252"/>
      <c r="BK10" s="252"/>
      <c r="BL10" s="252"/>
      <c r="BM10" s="252"/>
      <c r="BN10" s="252"/>
      <c r="BO10" s="252"/>
      <c r="BP10" s="252"/>
      <c r="BQ10" s="252"/>
      <c r="BR10" s="252"/>
      <c r="BS10" s="252"/>
      <c r="BT10" s="252"/>
      <c r="BU10" s="252"/>
      <c r="BV10" s="252"/>
      <c r="BW10" s="252"/>
      <c r="BX10" s="252"/>
      <c r="BY10" s="252"/>
      <c r="BZ10" s="252"/>
      <c r="CA10" s="252"/>
      <c r="CB10" s="252"/>
      <c r="CC10" s="252"/>
      <c r="CD10" s="252"/>
      <c r="CE10" s="252"/>
      <c r="CF10" s="252"/>
      <c r="CG10" s="252"/>
      <c r="CH10" s="252"/>
      <c r="CI10" s="252"/>
      <c r="CJ10" s="252"/>
      <c r="CK10" s="252"/>
      <c r="CL10" s="252"/>
      <c r="CM10" s="252"/>
      <c r="CN10" s="252"/>
      <c r="CO10" s="252"/>
      <c r="CP10" s="252"/>
      <c r="CQ10" s="252"/>
      <c r="CR10" s="252"/>
      <c r="CS10" s="252"/>
      <c r="CT10" s="252"/>
      <c r="CU10" s="252"/>
      <c r="CV10" s="252"/>
      <c r="CW10" s="252"/>
      <c r="CX10" s="252"/>
      <c r="CY10" s="252"/>
      <c r="CZ10" s="252"/>
      <c r="DA10" s="252"/>
      <c r="DB10" s="252"/>
      <c r="DC10" s="252"/>
      <c r="DD10" s="252"/>
      <c r="DE10" s="252"/>
      <c r="DF10" s="252"/>
      <c r="DG10" s="252"/>
      <c r="DH10" s="252"/>
      <c r="DI10" s="252"/>
      <c r="DJ10" s="252"/>
      <c r="DK10" s="252"/>
      <c r="DL10" s="252"/>
      <c r="DM10" s="252"/>
      <c r="DN10" s="252"/>
      <c r="DO10" s="252"/>
      <c r="DP10" s="252"/>
      <c r="DQ10" s="252"/>
      <c r="DR10" s="252"/>
      <c r="DS10" s="252"/>
      <c r="DT10" s="252"/>
      <c r="DU10" s="252"/>
      <c r="DV10" s="252"/>
      <c r="DW10" s="252"/>
      <c r="DX10" s="252"/>
      <c r="DY10" s="252"/>
      <c r="DZ10" s="252"/>
      <c r="EA10" s="252"/>
      <c r="EB10" s="252"/>
      <c r="EC10" s="252"/>
      <c r="ED10" s="252"/>
      <c r="EE10" s="252"/>
      <c r="EF10" s="252"/>
      <c r="EG10" s="252"/>
      <c r="EH10" s="252"/>
      <c r="EI10" s="252"/>
      <c r="EJ10" s="252"/>
      <c r="EK10" s="252"/>
      <c r="EL10" s="252"/>
      <c r="EM10" s="252"/>
      <c r="EN10" s="252"/>
      <c r="EO10" s="252"/>
      <c r="EP10" s="252"/>
      <c r="EQ10" s="252"/>
      <c r="ER10" s="252"/>
      <c r="ES10" s="252"/>
      <c r="ET10" s="252"/>
      <c r="EU10" s="252"/>
      <c r="EV10" s="252"/>
      <c r="EW10" s="252"/>
      <c r="EX10" s="252"/>
      <c r="EY10" s="252"/>
      <c r="EZ10" s="252"/>
      <c r="FA10" s="252"/>
      <c r="FB10" s="252"/>
      <c r="FC10" s="252"/>
      <c r="FD10" s="252"/>
      <c r="FE10" s="252"/>
      <c r="FF10" s="252"/>
      <c r="FG10" s="252"/>
      <c r="FH10" s="252"/>
      <c r="FI10" s="252"/>
      <c r="FJ10" s="252"/>
      <c r="FK10" s="252"/>
      <c r="FL10" s="252"/>
      <c r="FM10" s="252"/>
      <c r="FN10" s="252"/>
      <c r="FO10" s="252"/>
      <c r="FP10" s="252"/>
      <c r="FQ10" s="252"/>
      <c r="FR10" s="252"/>
      <c r="FS10" s="252"/>
      <c r="FT10" s="252"/>
      <c r="FU10" s="252"/>
      <c r="FV10" s="252"/>
      <c r="FW10" s="252"/>
      <c r="FX10" s="252"/>
      <c r="FY10" s="252"/>
      <c r="FZ10" s="252"/>
      <c r="GA10" s="252"/>
      <c r="GB10" s="252"/>
      <c r="GC10" s="252"/>
      <c r="GD10" s="252"/>
      <c r="GE10" s="252"/>
      <c r="GF10" s="252"/>
      <c r="GG10" s="252"/>
      <c r="GH10" s="252"/>
      <c r="GI10" s="252"/>
      <c r="GJ10" s="252"/>
      <c r="GK10" s="252"/>
      <c r="GL10" s="252"/>
      <c r="GM10" s="252"/>
      <c r="GN10" s="252"/>
      <c r="GO10" s="252"/>
      <c r="GP10" s="252"/>
      <c r="GQ10" s="252"/>
      <c r="GR10" s="252"/>
      <c r="GS10" s="252"/>
      <c r="GT10" s="252"/>
      <c r="GU10" s="252"/>
      <c r="GV10" s="252"/>
      <c r="GW10" s="252"/>
      <c r="GX10" s="252"/>
      <c r="GY10" s="252"/>
      <c r="GZ10" s="252"/>
      <c r="HA10" s="252"/>
      <c r="HB10" s="252"/>
      <c r="HC10" s="252"/>
      <c r="HD10" s="252"/>
      <c r="HE10" s="252"/>
      <c r="HF10" s="252"/>
      <c r="HG10" s="252"/>
      <c r="HH10" s="252"/>
      <c r="HI10" s="252"/>
      <c r="HJ10" s="252"/>
    </row>
    <row r="11" s="233" customFormat="1" ht="23.15" customHeight="1" spans="1:218">
      <c r="A11" s="160" t="s">
        <v>231</v>
      </c>
      <c r="B11" s="161" t="s">
        <v>232</v>
      </c>
      <c r="C11" s="273">
        <v>50</v>
      </c>
      <c r="D11" s="252"/>
      <c r="E11" s="253"/>
      <c r="F11" s="253"/>
      <c r="G11" s="253"/>
      <c r="H11" s="252"/>
      <c r="I11" s="252"/>
      <c r="J11" s="252"/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2"/>
      <c r="BA11" s="252"/>
      <c r="BB11" s="252"/>
      <c r="BC11" s="252"/>
      <c r="BD11" s="252"/>
      <c r="BE11" s="252"/>
      <c r="BF11" s="252"/>
      <c r="BG11" s="252"/>
      <c r="BH11" s="252"/>
      <c r="BI11" s="252"/>
      <c r="BJ11" s="252"/>
      <c r="BK11" s="252"/>
      <c r="BL11" s="252"/>
      <c r="BM11" s="252"/>
      <c r="BN11" s="252"/>
      <c r="BO11" s="252"/>
      <c r="BP11" s="252"/>
      <c r="BQ11" s="252"/>
      <c r="BR11" s="252"/>
      <c r="BS11" s="252"/>
      <c r="BT11" s="252"/>
      <c r="BU11" s="252"/>
      <c r="BV11" s="252"/>
      <c r="BW11" s="252"/>
      <c r="BX11" s="252"/>
      <c r="BY11" s="252"/>
      <c r="BZ11" s="252"/>
      <c r="CA11" s="252"/>
      <c r="CB11" s="252"/>
      <c r="CC11" s="252"/>
      <c r="CD11" s="252"/>
      <c r="CE11" s="252"/>
      <c r="CF11" s="252"/>
      <c r="CG11" s="252"/>
      <c r="CH11" s="252"/>
      <c r="CI11" s="252"/>
      <c r="CJ11" s="252"/>
      <c r="CK11" s="252"/>
      <c r="CL11" s="252"/>
      <c r="CM11" s="252"/>
      <c r="CN11" s="252"/>
      <c r="CO11" s="252"/>
      <c r="CP11" s="252"/>
      <c r="CQ11" s="252"/>
      <c r="CR11" s="252"/>
      <c r="CS11" s="252"/>
      <c r="CT11" s="252"/>
      <c r="CU11" s="252"/>
      <c r="CV11" s="252"/>
      <c r="CW11" s="252"/>
      <c r="CX11" s="252"/>
      <c r="CY11" s="252"/>
      <c r="CZ11" s="252"/>
      <c r="DA11" s="252"/>
      <c r="DB11" s="252"/>
      <c r="DC11" s="252"/>
      <c r="DD11" s="252"/>
      <c r="DE11" s="252"/>
      <c r="DF11" s="252"/>
      <c r="DG11" s="252"/>
      <c r="DH11" s="252"/>
      <c r="DI11" s="252"/>
      <c r="DJ11" s="252"/>
      <c r="DK11" s="252"/>
      <c r="DL11" s="252"/>
      <c r="DM11" s="252"/>
      <c r="DN11" s="252"/>
      <c r="DO11" s="252"/>
      <c r="DP11" s="252"/>
      <c r="DQ11" s="252"/>
      <c r="DR11" s="252"/>
      <c r="DS11" s="252"/>
      <c r="DT11" s="252"/>
      <c r="DU11" s="252"/>
      <c r="DV11" s="252"/>
      <c r="DW11" s="252"/>
      <c r="DX11" s="252"/>
      <c r="DY11" s="252"/>
      <c r="DZ11" s="252"/>
      <c r="EA11" s="252"/>
      <c r="EB11" s="252"/>
      <c r="EC11" s="252"/>
      <c r="ED11" s="252"/>
      <c r="EE11" s="252"/>
      <c r="EF11" s="252"/>
      <c r="EG11" s="252"/>
      <c r="EH11" s="252"/>
      <c r="EI11" s="252"/>
      <c r="EJ11" s="252"/>
      <c r="EK11" s="252"/>
      <c r="EL11" s="252"/>
      <c r="EM11" s="252"/>
      <c r="EN11" s="252"/>
      <c r="EO11" s="252"/>
      <c r="EP11" s="252"/>
      <c r="EQ11" s="252"/>
      <c r="ER11" s="252"/>
      <c r="ES11" s="252"/>
      <c r="ET11" s="252"/>
      <c r="EU11" s="252"/>
      <c r="EV11" s="252"/>
      <c r="EW11" s="252"/>
      <c r="EX11" s="252"/>
      <c r="EY11" s="252"/>
      <c r="EZ11" s="252"/>
      <c r="FA11" s="252"/>
      <c r="FB11" s="252"/>
      <c r="FC11" s="252"/>
      <c r="FD11" s="252"/>
      <c r="FE11" s="252"/>
      <c r="FF11" s="252"/>
      <c r="FG11" s="252"/>
      <c r="FH11" s="252"/>
      <c r="FI11" s="252"/>
      <c r="FJ11" s="252"/>
      <c r="FK11" s="252"/>
      <c r="FL11" s="252"/>
      <c r="FM11" s="252"/>
      <c r="FN11" s="252"/>
      <c r="FO11" s="252"/>
      <c r="FP11" s="252"/>
      <c r="FQ11" s="252"/>
      <c r="FR11" s="252"/>
      <c r="FS11" s="252"/>
      <c r="FT11" s="252"/>
      <c r="FU11" s="252"/>
      <c r="FV11" s="252"/>
      <c r="FW11" s="252"/>
      <c r="FX11" s="252"/>
      <c r="FY11" s="252"/>
      <c r="FZ11" s="252"/>
      <c r="GA11" s="252"/>
      <c r="GB11" s="252"/>
      <c r="GC11" s="252"/>
      <c r="GD11" s="252"/>
      <c r="GE11" s="252"/>
      <c r="GF11" s="252"/>
      <c r="GG11" s="252"/>
      <c r="GH11" s="252"/>
      <c r="GI11" s="252"/>
      <c r="GJ11" s="252"/>
      <c r="GK11" s="252"/>
      <c r="GL11" s="252"/>
      <c r="GM11" s="252"/>
      <c r="GN11" s="252"/>
      <c r="GO11" s="252"/>
      <c r="GP11" s="252"/>
      <c r="GQ11" s="252"/>
      <c r="GR11" s="252"/>
      <c r="GS11" s="252"/>
      <c r="GT11" s="252"/>
      <c r="GU11" s="252"/>
      <c r="GV11" s="252"/>
      <c r="GW11" s="252"/>
      <c r="GX11" s="252"/>
      <c r="GY11" s="252"/>
      <c r="GZ11" s="252"/>
      <c r="HA11" s="252"/>
      <c r="HB11" s="252"/>
      <c r="HC11" s="252"/>
      <c r="HD11" s="252"/>
      <c r="HE11" s="252"/>
      <c r="HF11" s="252"/>
      <c r="HG11" s="252"/>
      <c r="HH11" s="252"/>
      <c r="HI11" s="252"/>
      <c r="HJ11" s="252"/>
    </row>
    <row r="12" s="233" customFormat="1" ht="23.15" customHeight="1" spans="1:218">
      <c r="A12" s="157" t="s">
        <v>233</v>
      </c>
      <c r="B12" s="158" t="s">
        <v>234</v>
      </c>
      <c r="C12" s="272">
        <v>699</v>
      </c>
      <c r="D12" s="252"/>
      <c r="E12" s="253"/>
      <c r="F12" s="253"/>
      <c r="G12" s="253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2"/>
      <c r="AJ12" s="252"/>
      <c r="AK12" s="252"/>
      <c r="AL12" s="252"/>
      <c r="AM12" s="252"/>
      <c r="AN12" s="252"/>
      <c r="AO12" s="252"/>
      <c r="AP12" s="252"/>
      <c r="AQ12" s="252"/>
      <c r="AR12" s="252"/>
      <c r="AS12" s="252"/>
      <c r="AT12" s="252"/>
      <c r="AU12" s="252"/>
      <c r="AV12" s="252"/>
      <c r="AW12" s="252"/>
      <c r="AX12" s="252"/>
      <c r="AY12" s="252"/>
      <c r="AZ12" s="252"/>
      <c r="BA12" s="252"/>
      <c r="BB12" s="252"/>
      <c r="BC12" s="252"/>
      <c r="BD12" s="252"/>
      <c r="BE12" s="252"/>
      <c r="BF12" s="252"/>
      <c r="BG12" s="252"/>
      <c r="BH12" s="252"/>
      <c r="BI12" s="252"/>
      <c r="BJ12" s="252"/>
      <c r="BK12" s="252"/>
      <c r="BL12" s="252"/>
      <c r="BM12" s="252"/>
      <c r="BN12" s="252"/>
      <c r="BO12" s="252"/>
      <c r="BP12" s="252"/>
      <c r="BQ12" s="252"/>
      <c r="BR12" s="252"/>
      <c r="BS12" s="252"/>
      <c r="BT12" s="252"/>
      <c r="BU12" s="252"/>
      <c r="BV12" s="252"/>
      <c r="BW12" s="252"/>
      <c r="BX12" s="252"/>
      <c r="BY12" s="252"/>
      <c r="BZ12" s="252"/>
      <c r="CA12" s="252"/>
      <c r="CB12" s="252"/>
      <c r="CC12" s="252"/>
      <c r="CD12" s="252"/>
      <c r="CE12" s="252"/>
      <c r="CF12" s="252"/>
      <c r="CG12" s="252"/>
      <c r="CH12" s="252"/>
      <c r="CI12" s="252"/>
      <c r="CJ12" s="252"/>
      <c r="CK12" s="252"/>
      <c r="CL12" s="252"/>
      <c r="CM12" s="252"/>
      <c r="CN12" s="252"/>
      <c r="CO12" s="252"/>
      <c r="CP12" s="252"/>
      <c r="CQ12" s="252"/>
      <c r="CR12" s="252"/>
      <c r="CS12" s="252"/>
      <c r="CT12" s="252"/>
      <c r="CU12" s="252"/>
      <c r="CV12" s="252"/>
      <c r="CW12" s="252"/>
      <c r="CX12" s="252"/>
      <c r="CY12" s="252"/>
      <c r="CZ12" s="252"/>
      <c r="DA12" s="252"/>
      <c r="DB12" s="252"/>
      <c r="DC12" s="252"/>
      <c r="DD12" s="252"/>
      <c r="DE12" s="252"/>
      <c r="DF12" s="252"/>
      <c r="DG12" s="252"/>
      <c r="DH12" s="252"/>
      <c r="DI12" s="252"/>
      <c r="DJ12" s="252"/>
      <c r="DK12" s="252"/>
      <c r="DL12" s="252"/>
      <c r="DM12" s="252"/>
      <c r="DN12" s="252"/>
      <c r="DO12" s="252"/>
      <c r="DP12" s="252"/>
      <c r="DQ12" s="252"/>
      <c r="DR12" s="252"/>
      <c r="DS12" s="252"/>
      <c r="DT12" s="252"/>
      <c r="DU12" s="252"/>
      <c r="DV12" s="252"/>
      <c r="DW12" s="252"/>
      <c r="DX12" s="252"/>
      <c r="DY12" s="252"/>
      <c r="DZ12" s="252"/>
      <c r="EA12" s="252"/>
      <c r="EB12" s="252"/>
      <c r="EC12" s="252"/>
      <c r="ED12" s="252"/>
      <c r="EE12" s="252"/>
      <c r="EF12" s="252"/>
      <c r="EG12" s="252"/>
      <c r="EH12" s="252"/>
      <c r="EI12" s="252"/>
      <c r="EJ12" s="252"/>
      <c r="EK12" s="252"/>
      <c r="EL12" s="252"/>
      <c r="EM12" s="252"/>
      <c r="EN12" s="252"/>
      <c r="EO12" s="252"/>
      <c r="EP12" s="252"/>
      <c r="EQ12" s="252"/>
      <c r="ER12" s="252"/>
      <c r="ES12" s="252"/>
      <c r="ET12" s="252"/>
      <c r="EU12" s="252"/>
      <c r="EV12" s="252"/>
      <c r="EW12" s="252"/>
      <c r="EX12" s="252"/>
      <c r="EY12" s="252"/>
      <c r="EZ12" s="252"/>
      <c r="FA12" s="252"/>
      <c r="FB12" s="252"/>
      <c r="FC12" s="252"/>
      <c r="FD12" s="252"/>
      <c r="FE12" s="252"/>
      <c r="FF12" s="252"/>
      <c r="FG12" s="252"/>
      <c r="FH12" s="252"/>
      <c r="FI12" s="252"/>
      <c r="FJ12" s="252"/>
      <c r="FK12" s="252"/>
      <c r="FL12" s="252"/>
      <c r="FM12" s="252"/>
      <c r="FN12" s="252"/>
      <c r="FO12" s="252"/>
      <c r="FP12" s="252"/>
      <c r="FQ12" s="252"/>
      <c r="FR12" s="252"/>
      <c r="FS12" s="252"/>
      <c r="FT12" s="252"/>
      <c r="FU12" s="252"/>
      <c r="FV12" s="252"/>
      <c r="FW12" s="252"/>
      <c r="FX12" s="252"/>
      <c r="FY12" s="252"/>
      <c r="FZ12" s="252"/>
      <c r="GA12" s="252"/>
      <c r="GB12" s="252"/>
      <c r="GC12" s="252"/>
      <c r="GD12" s="252"/>
      <c r="GE12" s="252"/>
      <c r="GF12" s="252"/>
      <c r="GG12" s="252"/>
      <c r="GH12" s="252"/>
      <c r="GI12" s="252"/>
      <c r="GJ12" s="252"/>
      <c r="GK12" s="252"/>
      <c r="GL12" s="252"/>
      <c r="GM12" s="252"/>
      <c r="GN12" s="252"/>
      <c r="GO12" s="252"/>
      <c r="GP12" s="252"/>
      <c r="GQ12" s="252"/>
      <c r="GR12" s="252"/>
      <c r="GS12" s="252"/>
      <c r="GT12" s="252"/>
      <c r="GU12" s="252"/>
      <c r="GV12" s="252"/>
      <c r="GW12" s="252"/>
      <c r="GX12" s="252"/>
      <c r="GY12" s="252"/>
      <c r="GZ12" s="252"/>
      <c r="HA12" s="252"/>
      <c r="HB12" s="252"/>
      <c r="HC12" s="252"/>
      <c r="HD12" s="252"/>
      <c r="HE12" s="252"/>
      <c r="HF12" s="252"/>
      <c r="HG12" s="252"/>
      <c r="HH12" s="252"/>
      <c r="HI12" s="252"/>
      <c r="HJ12" s="252"/>
    </row>
    <row r="13" s="233" customFormat="1" ht="23.15" customHeight="1" spans="1:218">
      <c r="A13" s="160" t="s">
        <v>235</v>
      </c>
      <c r="B13" s="161" t="s">
        <v>223</v>
      </c>
      <c r="C13" s="273">
        <v>396</v>
      </c>
      <c r="D13" s="252"/>
      <c r="E13" s="253"/>
      <c r="F13" s="253"/>
      <c r="G13" s="253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2"/>
      <c r="AM13" s="252"/>
      <c r="AN13" s="252"/>
      <c r="AO13" s="252"/>
      <c r="AP13" s="252"/>
      <c r="AQ13" s="252"/>
      <c r="AR13" s="252"/>
      <c r="AS13" s="252"/>
      <c r="AT13" s="252"/>
      <c r="AU13" s="252"/>
      <c r="AV13" s="252"/>
      <c r="AW13" s="252"/>
      <c r="AX13" s="252"/>
      <c r="AY13" s="252"/>
      <c r="AZ13" s="252"/>
      <c r="BA13" s="252"/>
      <c r="BB13" s="252"/>
      <c r="BC13" s="252"/>
      <c r="BD13" s="252"/>
      <c r="BE13" s="252"/>
      <c r="BF13" s="252"/>
      <c r="BG13" s="252"/>
      <c r="BH13" s="252"/>
      <c r="BI13" s="252"/>
      <c r="BJ13" s="252"/>
      <c r="BK13" s="252"/>
      <c r="BL13" s="252"/>
      <c r="BM13" s="252"/>
      <c r="BN13" s="252"/>
      <c r="BO13" s="252"/>
      <c r="BP13" s="252"/>
      <c r="BQ13" s="252"/>
      <c r="BR13" s="252"/>
      <c r="BS13" s="252"/>
      <c r="BT13" s="252"/>
      <c r="BU13" s="252"/>
      <c r="BV13" s="252"/>
      <c r="BW13" s="252"/>
      <c r="BX13" s="252"/>
      <c r="BY13" s="252"/>
      <c r="BZ13" s="252"/>
      <c r="CA13" s="252"/>
      <c r="CB13" s="252"/>
      <c r="CC13" s="252"/>
      <c r="CD13" s="252"/>
      <c r="CE13" s="252"/>
      <c r="CF13" s="252"/>
      <c r="CG13" s="252"/>
      <c r="CH13" s="252"/>
      <c r="CI13" s="252"/>
      <c r="CJ13" s="252"/>
      <c r="CK13" s="252"/>
      <c r="CL13" s="252"/>
      <c r="CM13" s="252"/>
      <c r="CN13" s="252"/>
      <c r="CO13" s="252"/>
      <c r="CP13" s="252"/>
      <c r="CQ13" s="252"/>
      <c r="CR13" s="252"/>
      <c r="CS13" s="252"/>
      <c r="CT13" s="252"/>
      <c r="CU13" s="252"/>
      <c r="CV13" s="252"/>
      <c r="CW13" s="252"/>
      <c r="CX13" s="252"/>
      <c r="CY13" s="252"/>
      <c r="CZ13" s="252"/>
      <c r="DA13" s="252"/>
      <c r="DB13" s="252"/>
      <c r="DC13" s="252"/>
      <c r="DD13" s="252"/>
      <c r="DE13" s="252"/>
      <c r="DF13" s="252"/>
      <c r="DG13" s="252"/>
      <c r="DH13" s="252"/>
      <c r="DI13" s="252"/>
      <c r="DJ13" s="252"/>
      <c r="DK13" s="252"/>
      <c r="DL13" s="252"/>
      <c r="DM13" s="252"/>
      <c r="DN13" s="252"/>
      <c r="DO13" s="252"/>
      <c r="DP13" s="252"/>
      <c r="DQ13" s="252"/>
      <c r="DR13" s="252"/>
      <c r="DS13" s="252"/>
      <c r="DT13" s="252"/>
      <c r="DU13" s="252"/>
      <c r="DV13" s="252"/>
      <c r="DW13" s="252"/>
      <c r="DX13" s="252"/>
      <c r="DY13" s="252"/>
      <c r="DZ13" s="252"/>
      <c r="EA13" s="252"/>
      <c r="EB13" s="252"/>
      <c r="EC13" s="252"/>
      <c r="ED13" s="252"/>
      <c r="EE13" s="252"/>
      <c r="EF13" s="252"/>
      <c r="EG13" s="252"/>
      <c r="EH13" s="252"/>
      <c r="EI13" s="252"/>
      <c r="EJ13" s="252"/>
      <c r="EK13" s="252"/>
      <c r="EL13" s="252"/>
      <c r="EM13" s="252"/>
      <c r="EN13" s="252"/>
      <c r="EO13" s="252"/>
      <c r="EP13" s="252"/>
      <c r="EQ13" s="252"/>
      <c r="ER13" s="252"/>
      <c r="ES13" s="252"/>
      <c r="ET13" s="252"/>
      <c r="EU13" s="252"/>
      <c r="EV13" s="252"/>
      <c r="EW13" s="252"/>
      <c r="EX13" s="252"/>
      <c r="EY13" s="252"/>
      <c r="EZ13" s="252"/>
      <c r="FA13" s="252"/>
      <c r="FB13" s="252"/>
      <c r="FC13" s="252"/>
      <c r="FD13" s="252"/>
      <c r="FE13" s="252"/>
      <c r="FF13" s="252"/>
      <c r="FG13" s="252"/>
      <c r="FH13" s="252"/>
      <c r="FI13" s="252"/>
      <c r="FJ13" s="252"/>
      <c r="FK13" s="252"/>
      <c r="FL13" s="252"/>
      <c r="FM13" s="252"/>
      <c r="FN13" s="252"/>
      <c r="FO13" s="252"/>
      <c r="FP13" s="252"/>
      <c r="FQ13" s="252"/>
      <c r="FR13" s="252"/>
      <c r="FS13" s="252"/>
      <c r="FT13" s="252"/>
      <c r="FU13" s="252"/>
      <c r="FV13" s="252"/>
      <c r="FW13" s="252"/>
      <c r="FX13" s="252"/>
      <c r="FY13" s="252"/>
      <c r="FZ13" s="252"/>
      <c r="GA13" s="252"/>
      <c r="GB13" s="252"/>
      <c r="GC13" s="252"/>
      <c r="GD13" s="252"/>
      <c r="GE13" s="252"/>
      <c r="GF13" s="252"/>
      <c r="GG13" s="252"/>
      <c r="GH13" s="252"/>
      <c r="GI13" s="252"/>
      <c r="GJ13" s="252"/>
      <c r="GK13" s="252"/>
      <c r="GL13" s="252"/>
      <c r="GM13" s="252"/>
      <c r="GN13" s="252"/>
      <c r="GO13" s="252"/>
      <c r="GP13" s="252"/>
      <c r="GQ13" s="252"/>
      <c r="GR13" s="252"/>
      <c r="GS13" s="252"/>
      <c r="GT13" s="252"/>
      <c r="GU13" s="252"/>
      <c r="GV13" s="252"/>
      <c r="GW13" s="252"/>
      <c r="GX13" s="252"/>
      <c r="GY13" s="252"/>
      <c r="GZ13" s="252"/>
      <c r="HA13" s="252"/>
      <c r="HB13" s="252"/>
      <c r="HC13" s="252"/>
      <c r="HD13" s="252"/>
      <c r="HE13" s="252"/>
      <c r="HF13" s="252"/>
      <c r="HG13" s="252"/>
      <c r="HH13" s="252"/>
      <c r="HI13" s="252"/>
      <c r="HJ13" s="252"/>
    </row>
    <row r="14" s="233" customFormat="1" ht="23.15" customHeight="1" spans="1:218">
      <c r="A14" s="160" t="s">
        <v>236</v>
      </c>
      <c r="B14" s="161" t="s">
        <v>237</v>
      </c>
      <c r="C14" s="273">
        <v>303</v>
      </c>
      <c r="D14" s="252"/>
      <c r="E14" s="253"/>
      <c r="F14" s="253"/>
      <c r="G14" s="253"/>
      <c r="H14" s="252"/>
      <c r="I14" s="252"/>
      <c r="J14" s="252"/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52"/>
      <c r="AL14" s="252"/>
      <c r="AM14" s="252"/>
      <c r="AN14" s="252"/>
      <c r="AO14" s="252"/>
      <c r="AP14" s="252"/>
      <c r="AQ14" s="252"/>
      <c r="AR14" s="252"/>
      <c r="AS14" s="252"/>
      <c r="AT14" s="252"/>
      <c r="AU14" s="252"/>
      <c r="AV14" s="252"/>
      <c r="AW14" s="252"/>
      <c r="AX14" s="252"/>
      <c r="AY14" s="252"/>
      <c r="AZ14" s="252"/>
      <c r="BA14" s="252"/>
      <c r="BB14" s="252"/>
      <c r="BC14" s="252"/>
      <c r="BD14" s="252"/>
      <c r="BE14" s="252"/>
      <c r="BF14" s="252"/>
      <c r="BG14" s="252"/>
      <c r="BH14" s="252"/>
      <c r="BI14" s="252"/>
      <c r="BJ14" s="252"/>
      <c r="BK14" s="252"/>
      <c r="BL14" s="252"/>
      <c r="BM14" s="252"/>
      <c r="BN14" s="252"/>
      <c r="BO14" s="252"/>
      <c r="BP14" s="252"/>
      <c r="BQ14" s="252"/>
      <c r="BR14" s="252"/>
      <c r="BS14" s="252"/>
      <c r="BT14" s="252"/>
      <c r="BU14" s="252"/>
      <c r="BV14" s="252"/>
      <c r="BW14" s="252"/>
      <c r="BX14" s="252"/>
      <c r="BY14" s="252"/>
      <c r="BZ14" s="252"/>
      <c r="CA14" s="252"/>
      <c r="CB14" s="252"/>
      <c r="CC14" s="252"/>
      <c r="CD14" s="252"/>
      <c r="CE14" s="252"/>
      <c r="CF14" s="252"/>
      <c r="CG14" s="252"/>
      <c r="CH14" s="252"/>
      <c r="CI14" s="252"/>
      <c r="CJ14" s="252"/>
      <c r="CK14" s="252"/>
      <c r="CL14" s="252"/>
      <c r="CM14" s="252"/>
      <c r="CN14" s="252"/>
      <c r="CO14" s="252"/>
      <c r="CP14" s="252"/>
      <c r="CQ14" s="252"/>
      <c r="CR14" s="252"/>
      <c r="CS14" s="252"/>
      <c r="CT14" s="252"/>
      <c r="CU14" s="252"/>
      <c r="CV14" s="252"/>
      <c r="CW14" s="252"/>
      <c r="CX14" s="252"/>
      <c r="CY14" s="252"/>
      <c r="CZ14" s="252"/>
      <c r="DA14" s="252"/>
      <c r="DB14" s="252"/>
      <c r="DC14" s="252"/>
      <c r="DD14" s="252"/>
      <c r="DE14" s="252"/>
      <c r="DF14" s="252"/>
      <c r="DG14" s="252"/>
      <c r="DH14" s="252"/>
      <c r="DI14" s="252"/>
      <c r="DJ14" s="252"/>
      <c r="DK14" s="252"/>
      <c r="DL14" s="252"/>
      <c r="DM14" s="252"/>
      <c r="DN14" s="252"/>
      <c r="DO14" s="252"/>
      <c r="DP14" s="252"/>
      <c r="DQ14" s="252"/>
      <c r="DR14" s="252"/>
      <c r="DS14" s="252"/>
      <c r="DT14" s="252"/>
      <c r="DU14" s="252"/>
      <c r="DV14" s="252"/>
      <c r="DW14" s="252"/>
      <c r="DX14" s="252"/>
      <c r="DY14" s="252"/>
      <c r="DZ14" s="252"/>
      <c r="EA14" s="252"/>
      <c r="EB14" s="252"/>
      <c r="EC14" s="252"/>
      <c r="ED14" s="252"/>
      <c r="EE14" s="252"/>
      <c r="EF14" s="252"/>
      <c r="EG14" s="252"/>
      <c r="EH14" s="252"/>
      <c r="EI14" s="252"/>
      <c r="EJ14" s="252"/>
      <c r="EK14" s="252"/>
      <c r="EL14" s="252"/>
      <c r="EM14" s="252"/>
      <c r="EN14" s="252"/>
      <c r="EO14" s="252"/>
      <c r="EP14" s="252"/>
      <c r="EQ14" s="252"/>
      <c r="ER14" s="252"/>
      <c r="ES14" s="252"/>
      <c r="ET14" s="252"/>
      <c r="EU14" s="252"/>
      <c r="EV14" s="252"/>
      <c r="EW14" s="252"/>
      <c r="EX14" s="252"/>
      <c r="EY14" s="252"/>
      <c r="EZ14" s="252"/>
      <c r="FA14" s="252"/>
      <c r="FB14" s="252"/>
      <c r="FC14" s="252"/>
      <c r="FD14" s="252"/>
      <c r="FE14" s="252"/>
      <c r="FF14" s="252"/>
      <c r="FG14" s="252"/>
      <c r="FH14" s="252"/>
      <c r="FI14" s="252"/>
      <c r="FJ14" s="252"/>
      <c r="FK14" s="252"/>
      <c r="FL14" s="252"/>
      <c r="FM14" s="252"/>
      <c r="FN14" s="252"/>
      <c r="FO14" s="252"/>
      <c r="FP14" s="252"/>
      <c r="FQ14" s="252"/>
      <c r="FR14" s="252"/>
      <c r="FS14" s="252"/>
      <c r="FT14" s="252"/>
      <c r="FU14" s="252"/>
      <c r="FV14" s="252"/>
      <c r="FW14" s="252"/>
      <c r="FX14" s="252"/>
      <c r="FY14" s="252"/>
      <c r="FZ14" s="252"/>
      <c r="GA14" s="252"/>
      <c r="GB14" s="252"/>
      <c r="GC14" s="252"/>
      <c r="GD14" s="252"/>
      <c r="GE14" s="252"/>
      <c r="GF14" s="252"/>
      <c r="GG14" s="252"/>
      <c r="GH14" s="252"/>
      <c r="GI14" s="252"/>
      <c r="GJ14" s="252"/>
      <c r="GK14" s="252"/>
      <c r="GL14" s="252"/>
      <c r="GM14" s="252"/>
      <c r="GN14" s="252"/>
      <c r="GO14" s="252"/>
      <c r="GP14" s="252"/>
      <c r="GQ14" s="252"/>
      <c r="GR14" s="252"/>
      <c r="GS14" s="252"/>
      <c r="GT14" s="252"/>
      <c r="GU14" s="252"/>
      <c r="GV14" s="252"/>
      <c r="GW14" s="252"/>
      <c r="GX14" s="252"/>
      <c r="GY14" s="252"/>
      <c r="GZ14" s="252"/>
      <c r="HA14" s="252"/>
      <c r="HB14" s="252"/>
      <c r="HC14" s="252"/>
      <c r="HD14" s="252"/>
      <c r="HE14" s="252"/>
      <c r="HF14" s="252"/>
      <c r="HG14" s="252"/>
      <c r="HH14" s="252"/>
      <c r="HI14" s="252"/>
      <c r="HJ14" s="252"/>
    </row>
    <row r="15" s="233" customFormat="1" ht="23.15" customHeight="1" spans="1:7">
      <c r="A15" s="157" t="s">
        <v>238</v>
      </c>
      <c r="B15" s="158" t="s">
        <v>239</v>
      </c>
      <c r="C15" s="272">
        <v>143</v>
      </c>
      <c r="D15" s="252"/>
      <c r="E15" s="253"/>
      <c r="F15" s="266"/>
      <c r="G15" s="253"/>
    </row>
    <row r="16" s="233" customFormat="1" ht="23.15" customHeight="1" spans="1:7">
      <c r="A16" s="160" t="s">
        <v>240</v>
      </c>
      <c r="B16" s="161" t="s">
        <v>241</v>
      </c>
      <c r="C16" s="273">
        <v>143</v>
      </c>
      <c r="D16" s="252"/>
      <c r="E16" s="253"/>
      <c r="F16" s="266"/>
      <c r="G16" s="253"/>
    </row>
    <row r="17" s="233" customFormat="1" ht="23.15" customHeight="1" spans="1:7">
      <c r="A17" s="157" t="s">
        <v>242</v>
      </c>
      <c r="B17" s="158" t="s">
        <v>243</v>
      </c>
      <c r="C17" s="272">
        <v>881</v>
      </c>
      <c r="D17" s="252"/>
      <c r="E17" s="253"/>
      <c r="F17" s="266"/>
      <c r="G17" s="253"/>
    </row>
    <row r="18" s="233" customFormat="1" ht="23.15" customHeight="1" spans="1:7">
      <c r="A18" s="160" t="s">
        <v>244</v>
      </c>
      <c r="B18" s="161" t="s">
        <v>223</v>
      </c>
      <c r="C18" s="273">
        <v>299</v>
      </c>
      <c r="D18" s="252"/>
      <c r="E18" s="253"/>
      <c r="F18" s="266"/>
      <c r="G18" s="253"/>
    </row>
    <row r="19" s="233" customFormat="1" ht="23.15" customHeight="1" spans="1:7">
      <c r="A19" s="160" t="s">
        <v>245</v>
      </c>
      <c r="B19" s="161" t="s">
        <v>246</v>
      </c>
      <c r="C19" s="273">
        <v>42</v>
      </c>
      <c r="D19" s="252"/>
      <c r="E19" s="253"/>
      <c r="F19" s="266"/>
      <c r="G19" s="253"/>
    </row>
    <row r="20" s="233" customFormat="1" ht="23.15" customHeight="1" spans="1:7">
      <c r="A20" s="160" t="s">
        <v>247</v>
      </c>
      <c r="B20" s="161" t="s">
        <v>248</v>
      </c>
      <c r="C20" s="273">
        <v>540</v>
      </c>
      <c r="D20" s="252"/>
      <c r="E20" s="253"/>
      <c r="F20" s="266"/>
      <c r="G20" s="253"/>
    </row>
    <row r="21" s="233" customFormat="1" ht="23.15" customHeight="1" spans="1:7">
      <c r="A21" s="157" t="s">
        <v>249</v>
      </c>
      <c r="B21" s="158" t="s">
        <v>250</v>
      </c>
      <c r="C21" s="272">
        <v>3000</v>
      </c>
      <c r="D21" s="252"/>
      <c r="E21" s="253"/>
      <c r="F21" s="266"/>
      <c r="G21" s="253"/>
    </row>
    <row r="22" s="233" customFormat="1" ht="23.15" customHeight="1" spans="1:7">
      <c r="A22" s="160" t="s">
        <v>251</v>
      </c>
      <c r="B22" s="161" t="s">
        <v>223</v>
      </c>
      <c r="C22" s="273">
        <v>3000</v>
      </c>
      <c r="D22" s="252"/>
      <c r="E22" s="253"/>
      <c r="F22" s="266"/>
      <c r="G22" s="253"/>
    </row>
    <row r="23" s="233" customFormat="1" ht="23.15" customHeight="1" spans="1:7">
      <c r="A23" s="157" t="s">
        <v>252</v>
      </c>
      <c r="B23" s="158" t="s">
        <v>253</v>
      </c>
      <c r="C23" s="272">
        <v>238</v>
      </c>
      <c r="D23" s="252"/>
      <c r="E23" s="253"/>
      <c r="F23" s="266"/>
      <c r="G23" s="253"/>
    </row>
    <row r="24" s="233" customFormat="1" ht="23.15" customHeight="1" spans="1:7">
      <c r="A24" s="160" t="s">
        <v>254</v>
      </c>
      <c r="B24" s="161" t="s">
        <v>223</v>
      </c>
      <c r="C24" s="273">
        <v>131</v>
      </c>
      <c r="D24" s="252"/>
      <c r="E24" s="253"/>
      <c r="F24" s="266"/>
      <c r="G24" s="253"/>
    </row>
    <row r="25" s="233" customFormat="1" ht="23.15" customHeight="1" spans="1:7">
      <c r="A25" s="160" t="s">
        <v>255</v>
      </c>
      <c r="B25" s="161" t="s">
        <v>256</v>
      </c>
      <c r="C25" s="273">
        <v>107</v>
      </c>
      <c r="D25" s="252"/>
      <c r="E25" s="253"/>
      <c r="F25" s="266"/>
      <c r="G25" s="253"/>
    </row>
    <row r="26" s="233" customFormat="1" ht="23.15" customHeight="1" spans="1:7">
      <c r="A26" s="157" t="s">
        <v>257</v>
      </c>
      <c r="B26" s="158" t="s">
        <v>258</v>
      </c>
      <c r="C26" s="272">
        <v>1778</v>
      </c>
      <c r="D26" s="252"/>
      <c r="E26" s="253"/>
      <c r="F26" s="266"/>
      <c r="G26" s="253"/>
    </row>
    <row r="27" s="233" customFormat="1" ht="23.15" customHeight="1" spans="1:7">
      <c r="A27" s="160" t="s">
        <v>259</v>
      </c>
      <c r="B27" s="161" t="s">
        <v>223</v>
      </c>
      <c r="C27" s="273">
        <v>412</v>
      </c>
      <c r="D27" s="252"/>
      <c r="E27" s="253"/>
      <c r="F27" s="266"/>
      <c r="G27" s="253"/>
    </row>
    <row r="28" s="233" customFormat="1" ht="23.15" customHeight="1" spans="1:7">
      <c r="A28" s="160" t="s">
        <v>260</v>
      </c>
      <c r="B28" s="161" t="s">
        <v>230</v>
      </c>
      <c r="C28" s="273">
        <v>6</v>
      </c>
      <c r="D28" s="252"/>
      <c r="E28" s="253"/>
      <c r="F28" s="266"/>
      <c r="G28" s="253"/>
    </row>
    <row r="29" s="233" customFormat="1" ht="23.15" customHeight="1" spans="1:7">
      <c r="A29" s="160" t="s">
        <v>261</v>
      </c>
      <c r="B29" s="161" t="s">
        <v>262</v>
      </c>
      <c r="C29" s="273">
        <v>150</v>
      </c>
      <c r="D29" s="252"/>
      <c r="E29" s="253"/>
      <c r="F29" s="266"/>
      <c r="G29" s="253"/>
    </row>
    <row r="30" s="233" customFormat="1" ht="23.15" customHeight="1" spans="1:7">
      <c r="A30" s="160" t="s">
        <v>263</v>
      </c>
      <c r="B30" s="161" t="s">
        <v>264</v>
      </c>
      <c r="C30" s="273">
        <v>1211</v>
      </c>
      <c r="D30" s="252"/>
      <c r="E30" s="253"/>
      <c r="F30" s="266"/>
      <c r="G30" s="253"/>
    </row>
    <row r="31" s="233" customFormat="1" ht="23.15" customHeight="1" spans="1:7">
      <c r="A31" s="157" t="s">
        <v>265</v>
      </c>
      <c r="B31" s="158" t="s">
        <v>266</v>
      </c>
      <c r="C31" s="272">
        <v>196</v>
      </c>
      <c r="D31" s="252"/>
      <c r="E31" s="253"/>
      <c r="F31" s="266"/>
      <c r="G31" s="253"/>
    </row>
    <row r="32" s="233" customFormat="1" ht="23.15" customHeight="1" spans="1:7">
      <c r="A32" s="160" t="s">
        <v>267</v>
      </c>
      <c r="B32" s="161" t="s">
        <v>268</v>
      </c>
      <c r="C32" s="273">
        <v>158</v>
      </c>
      <c r="D32" s="252"/>
      <c r="E32" s="253"/>
      <c r="F32" s="266"/>
      <c r="G32" s="253"/>
    </row>
    <row r="33" s="233" customFormat="1" ht="23.15" customHeight="1" spans="1:7">
      <c r="A33" s="160" t="s">
        <v>269</v>
      </c>
      <c r="B33" s="161" t="s">
        <v>270</v>
      </c>
      <c r="C33" s="273">
        <v>38</v>
      </c>
      <c r="D33" s="252"/>
      <c r="E33" s="253"/>
      <c r="F33" s="266"/>
      <c r="G33" s="253"/>
    </row>
    <row r="34" s="233" customFormat="1" ht="23.15" customHeight="1" spans="1:7">
      <c r="A34" s="157" t="s">
        <v>271</v>
      </c>
      <c r="B34" s="158" t="s">
        <v>272</v>
      </c>
      <c r="C34" s="272">
        <v>75</v>
      </c>
      <c r="D34" s="252"/>
      <c r="E34" s="253"/>
      <c r="F34" s="266"/>
      <c r="G34" s="253"/>
    </row>
    <row r="35" s="233" customFormat="1" ht="23.15" customHeight="1" spans="1:7">
      <c r="A35" s="160" t="s">
        <v>273</v>
      </c>
      <c r="B35" s="161" t="s">
        <v>274</v>
      </c>
      <c r="C35" s="273">
        <v>75</v>
      </c>
      <c r="D35" s="252"/>
      <c r="E35" s="253"/>
      <c r="F35" s="266"/>
      <c r="G35" s="253"/>
    </row>
    <row r="36" s="233" customFormat="1" ht="23.15" customHeight="1" spans="1:7">
      <c r="A36" s="157" t="s">
        <v>275</v>
      </c>
      <c r="B36" s="158" t="s">
        <v>276</v>
      </c>
      <c r="C36" s="272">
        <v>333</v>
      </c>
      <c r="D36" s="252"/>
      <c r="E36" s="253"/>
      <c r="F36" s="266"/>
      <c r="G36" s="253"/>
    </row>
    <row r="37" s="233" customFormat="1" ht="23.15" customHeight="1" spans="1:7">
      <c r="A37" s="160" t="s">
        <v>277</v>
      </c>
      <c r="B37" s="161" t="s">
        <v>278</v>
      </c>
      <c r="C37" s="273">
        <v>333</v>
      </c>
      <c r="D37" s="252"/>
      <c r="E37" s="253"/>
      <c r="F37" s="266"/>
      <c r="G37" s="253"/>
    </row>
    <row r="38" s="233" customFormat="1" ht="23.15" customHeight="1" spans="1:7">
      <c r="A38" s="157" t="s">
        <v>279</v>
      </c>
      <c r="B38" s="158" t="s">
        <v>280</v>
      </c>
      <c r="C38" s="272">
        <v>295</v>
      </c>
      <c r="D38" s="252"/>
      <c r="E38" s="253"/>
      <c r="F38" s="266"/>
      <c r="G38" s="253"/>
    </row>
    <row r="39" s="233" customFormat="1" ht="23.15" customHeight="1" spans="1:7">
      <c r="A39" s="160" t="s">
        <v>281</v>
      </c>
      <c r="B39" s="161" t="s">
        <v>228</v>
      </c>
      <c r="C39" s="273">
        <v>10</v>
      </c>
      <c r="D39" s="252"/>
      <c r="E39" s="253"/>
      <c r="F39" s="266"/>
      <c r="G39" s="253"/>
    </row>
    <row r="40" s="233" customFormat="1" ht="23.15" customHeight="1" spans="1:7">
      <c r="A40" s="160" t="s">
        <v>282</v>
      </c>
      <c r="B40" s="161" t="s">
        <v>283</v>
      </c>
      <c r="C40" s="273">
        <v>285</v>
      </c>
      <c r="D40" s="252"/>
      <c r="E40" s="253"/>
      <c r="F40" s="266"/>
      <c r="G40" s="253"/>
    </row>
    <row r="41" s="233" customFormat="1" ht="23.15" customHeight="1" spans="1:7">
      <c r="A41" s="157" t="s">
        <v>284</v>
      </c>
      <c r="B41" s="158" t="s">
        <v>285</v>
      </c>
      <c r="C41" s="272">
        <v>65</v>
      </c>
      <c r="D41" s="252"/>
      <c r="E41" s="253"/>
      <c r="F41" s="266"/>
      <c r="G41" s="253"/>
    </row>
    <row r="42" s="233" customFormat="1" ht="23.15" customHeight="1" spans="1:7">
      <c r="A42" s="160" t="s">
        <v>286</v>
      </c>
      <c r="B42" s="161" t="s">
        <v>287</v>
      </c>
      <c r="C42" s="273">
        <v>65</v>
      </c>
      <c r="D42" s="252"/>
      <c r="E42" s="253"/>
      <c r="F42" s="266"/>
      <c r="G42" s="253"/>
    </row>
    <row r="43" s="233" customFormat="1" ht="23.15" customHeight="1" spans="1:7">
      <c r="A43" s="157" t="s">
        <v>288</v>
      </c>
      <c r="B43" s="158" t="s">
        <v>61</v>
      </c>
      <c r="C43" s="272">
        <v>1915</v>
      </c>
      <c r="D43" s="252"/>
      <c r="E43" s="253"/>
      <c r="F43" s="266"/>
      <c r="G43" s="253"/>
    </row>
    <row r="44" s="233" customFormat="1" ht="23.15" customHeight="1" spans="1:7">
      <c r="A44" s="157" t="s">
        <v>289</v>
      </c>
      <c r="B44" s="158" t="s">
        <v>290</v>
      </c>
      <c r="C44" s="272">
        <v>1915</v>
      </c>
      <c r="D44" s="252"/>
      <c r="E44" s="253"/>
      <c r="F44" s="266"/>
      <c r="G44" s="253"/>
    </row>
    <row r="45" s="233" customFormat="1" ht="23.15" customHeight="1" spans="1:7">
      <c r="A45" s="160" t="s">
        <v>291</v>
      </c>
      <c r="B45" s="161" t="s">
        <v>223</v>
      </c>
      <c r="C45" s="273">
        <v>1705</v>
      </c>
      <c r="D45" s="252"/>
      <c r="E45" s="253"/>
      <c r="F45" s="266"/>
      <c r="G45" s="253"/>
    </row>
    <row r="46" s="233" customFormat="1" ht="23.15" customHeight="1" spans="1:7">
      <c r="A46" s="160" t="s">
        <v>292</v>
      </c>
      <c r="B46" s="161" t="s">
        <v>246</v>
      </c>
      <c r="C46" s="273">
        <v>211</v>
      </c>
      <c r="D46" s="252"/>
      <c r="E46" s="253"/>
      <c r="F46" s="266"/>
      <c r="G46" s="253"/>
    </row>
    <row r="47" s="233" customFormat="1" ht="23.15" customHeight="1" spans="1:7">
      <c r="A47" s="157" t="s">
        <v>293</v>
      </c>
      <c r="B47" s="158" t="s">
        <v>62</v>
      </c>
      <c r="C47" s="272">
        <v>1500</v>
      </c>
      <c r="D47" s="252"/>
      <c r="E47" s="253"/>
      <c r="F47" s="266"/>
      <c r="G47" s="253"/>
    </row>
    <row r="48" s="233" customFormat="1" ht="23.15" customHeight="1" spans="1:7">
      <c r="A48" s="157" t="s">
        <v>294</v>
      </c>
      <c r="B48" s="158" t="s">
        <v>295</v>
      </c>
      <c r="C48" s="272">
        <v>1500</v>
      </c>
      <c r="D48" s="252"/>
      <c r="E48" s="253"/>
      <c r="F48" s="266"/>
      <c r="G48" s="253"/>
    </row>
    <row r="49" s="233" customFormat="1" ht="23.15" customHeight="1" spans="1:7">
      <c r="A49" s="160" t="s">
        <v>296</v>
      </c>
      <c r="B49" s="161" t="s">
        <v>297</v>
      </c>
      <c r="C49" s="273">
        <v>1500</v>
      </c>
      <c r="D49" s="252"/>
      <c r="E49" s="253"/>
      <c r="F49" s="266"/>
      <c r="G49" s="253"/>
    </row>
    <row r="50" s="233" customFormat="1" ht="23.15" customHeight="1" spans="1:7">
      <c r="A50" s="157" t="s">
        <v>298</v>
      </c>
      <c r="B50" s="158" t="s">
        <v>63</v>
      </c>
      <c r="C50" s="272">
        <v>5467</v>
      </c>
      <c r="D50" s="252"/>
      <c r="E50" s="253"/>
      <c r="F50" s="266"/>
      <c r="G50" s="253"/>
    </row>
    <row r="51" s="233" customFormat="1" ht="23.15" customHeight="1" spans="1:7">
      <c r="A51" s="157" t="s">
        <v>299</v>
      </c>
      <c r="B51" s="158" t="s">
        <v>300</v>
      </c>
      <c r="C51" s="272">
        <v>5343</v>
      </c>
      <c r="D51" s="252"/>
      <c r="E51" s="253"/>
      <c r="F51" s="266"/>
      <c r="G51" s="253"/>
    </row>
    <row r="52" s="233" customFormat="1" ht="23.15" customHeight="1" spans="1:7">
      <c r="A52" s="160" t="s">
        <v>301</v>
      </c>
      <c r="B52" s="161" t="s">
        <v>223</v>
      </c>
      <c r="C52" s="273">
        <v>58</v>
      </c>
      <c r="D52" s="252"/>
      <c r="E52" s="253"/>
      <c r="F52" s="266"/>
      <c r="G52" s="253"/>
    </row>
    <row r="53" s="233" customFormat="1" ht="23.15" customHeight="1" spans="1:7">
      <c r="A53" s="160" t="s">
        <v>302</v>
      </c>
      <c r="B53" s="161" t="s">
        <v>303</v>
      </c>
      <c r="C53" s="273">
        <v>5286</v>
      </c>
      <c r="D53" s="252"/>
      <c r="E53" s="253"/>
      <c r="F53" s="266"/>
      <c r="G53" s="253"/>
    </row>
    <row r="54" s="233" customFormat="1" ht="23.15" customHeight="1" spans="1:7">
      <c r="A54" s="157" t="s">
        <v>304</v>
      </c>
      <c r="B54" s="158" t="s">
        <v>305</v>
      </c>
      <c r="C54" s="272">
        <v>124</v>
      </c>
      <c r="D54" s="252"/>
      <c r="E54" s="253"/>
      <c r="F54" s="266"/>
      <c r="G54" s="253"/>
    </row>
    <row r="55" s="233" customFormat="1" ht="23.15" customHeight="1" spans="1:7">
      <c r="A55" s="160" t="s">
        <v>306</v>
      </c>
      <c r="B55" s="161" t="s">
        <v>307</v>
      </c>
      <c r="C55" s="273">
        <v>124</v>
      </c>
      <c r="D55" s="252"/>
      <c r="E55" s="253"/>
      <c r="F55" s="266"/>
      <c r="G55" s="253"/>
    </row>
    <row r="56" s="233" customFormat="1" ht="23.15" customHeight="1" spans="1:7">
      <c r="A56" s="157" t="s">
        <v>308</v>
      </c>
      <c r="B56" s="158" t="s">
        <v>64</v>
      </c>
      <c r="C56" s="272">
        <v>672</v>
      </c>
      <c r="D56" s="252"/>
      <c r="E56" s="253"/>
      <c r="F56" s="266"/>
      <c r="G56" s="253"/>
    </row>
    <row r="57" s="233" customFormat="1" ht="23.15" customHeight="1" spans="1:7">
      <c r="A57" s="157" t="s">
        <v>309</v>
      </c>
      <c r="B57" s="158" t="s">
        <v>310</v>
      </c>
      <c r="C57" s="272">
        <v>631</v>
      </c>
      <c r="D57" s="252"/>
      <c r="E57" s="253"/>
      <c r="F57" s="266"/>
      <c r="G57" s="253"/>
    </row>
    <row r="58" s="233" customFormat="1" ht="23.15" customHeight="1" spans="1:7">
      <c r="A58" s="160" t="s">
        <v>311</v>
      </c>
      <c r="B58" s="161" t="s">
        <v>228</v>
      </c>
      <c r="C58" s="273">
        <v>184</v>
      </c>
      <c r="D58" s="252"/>
      <c r="E58" s="253"/>
      <c r="F58" s="266"/>
      <c r="G58" s="253"/>
    </row>
    <row r="59" s="233" customFormat="1" ht="23.15" customHeight="1" spans="1:7">
      <c r="A59" s="160" t="s">
        <v>312</v>
      </c>
      <c r="B59" s="161" t="s">
        <v>313</v>
      </c>
      <c r="C59" s="273">
        <v>447</v>
      </c>
      <c r="D59" s="252"/>
      <c r="E59" s="253"/>
      <c r="F59" s="266"/>
      <c r="G59" s="253"/>
    </row>
    <row r="60" s="233" customFormat="1" ht="23.15" customHeight="1" spans="1:7">
      <c r="A60" s="157" t="s">
        <v>314</v>
      </c>
      <c r="B60" s="158" t="s">
        <v>315</v>
      </c>
      <c r="C60" s="272">
        <v>42</v>
      </c>
      <c r="D60" s="252"/>
      <c r="E60" s="253"/>
      <c r="F60" s="266"/>
      <c r="G60" s="253"/>
    </row>
    <row r="61" s="233" customFormat="1" ht="23.15" customHeight="1" spans="1:7">
      <c r="A61" s="160" t="s">
        <v>316</v>
      </c>
      <c r="B61" s="161" t="s">
        <v>317</v>
      </c>
      <c r="C61" s="273">
        <v>42</v>
      </c>
      <c r="D61" s="252"/>
      <c r="E61" s="253"/>
      <c r="F61" s="266"/>
      <c r="G61" s="253"/>
    </row>
    <row r="62" s="233" customFormat="1" ht="23.15" customHeight="1" spans="1:7">
      <c r="A62" s="157" t="s">
        <v>318</v>
      </c>
      <c r="B62" s="158" t="s">
        <v>65</v>
      </c>
      <c r="C62" s="272">
        <v>528</v>
      </c>
      <c r="D62" s="252"/>
      <c r="E62" s="253"/>
      <c r="F62" s="266"/>
      <c r="G62" s="253"/>
    </row>
    <row r="63" s="233" customFormat="1" ht="23.15" customHeight="1" spans="1:7">
      <c r="A63" s="157" t="s">
        <v>319</v>
      </c>
      <c r="B63" s="158" t="s">
        <v>320</v>
      </c>
      <c r="C63" s="272">
        <v>524</v>
      </c>
      <c r="D63" s="252"/>
      <c r="E63" s="253"/>
      <c r="F63" s="266"/>
      <c r="G63" s="253"/>
    </row>
    <row r="64" s="233" customFormat="1" ht="23.15" customHeight="1" spans="1:7">
      <c r="A64" s="160" t="s">
        <v>321</v>
      </c>
      <c r="B64" s="161" t="s">
        <v>322</v>
      </c>
      <c r="C64" s="273">
        <v>23</v>
      </c>
      <c r="D64" s="252"/>
      <c r="E64" s="253"/>
      <c r="F64" s="266"/>
      <c r="G64" s="253"/>
    </row>
    <row r="65" s="233" customFormat="1" ht="23.15" customHeight="1" spans="1:7">
      <c r="A65" s="160" t="s">
        <v>323</v>
      </c>
      <c r="B65" s="161" t="s">
        <v>324</v>
      </c>
      <c r="C65" s="273">
        <v>409</v>
      </c>
      <c r="D65" s="252"/>
      <c r="E65" s="253"/>
      <c r="F65" s="266"/>
      <c r="G65" s="253"/>
    </row>
    <row r="66" s="233" customFormat="1" ht="23.15" customHeight="1" spans="1:7">
      <c r="A66" s="160" t="s">
        <v>325</v>
      </c>
      <c r="B66" s="161" t="s">
        <v>326</v>
      </c>
      <c r="C66" s="273">
        <v>92</v>
      </c>
      <c r="D66" s="252"/>
      <c r="E66" s="253"/>
      <c r="F66" s="266"/>
      <c r="G66" s="253"/>
    </row>
    <row r="67" s="233" customFormat="1" ht="23.15" customHeight="1" spans="1:7">
      <c r="A67" s="157" t="s">
        <v>327</v>
      </c>
      <c r="B67" s="158" t="s">
        <v>328</v>
      </c>
      <c r="C67" s="272">
        <v>1</v>
      </c>
      <c r="D67" s="252"/>
      <c r="E67" s="253"/>
      <c r="F67" s="266"/>
      <c r="G67" s="253"/>
    </row>
    <row r="68" s="233" customFormat="1" ht="23.15" customHeight="1" spans="1:7">
      <c r="A68" s="160" t="s">
        <v>329</v>
      </c>
      <c r="B68" s="161" t="s">
        <v>330</v>
      </c>
      <c r="C68" s="273">
        <v>1</v>
      </c>
      <c r="D68" s="252"/>
      <c r="E68" s="253"/>
      <c r="F68" s="266"/>
      <c r="G68" s="253"/>
    </row>
    <row r="69" s="233" customFormat="1" ht="23.15" customHeight="1" spans="1:7">
      <c r="A69" s="157" t="s">
        <v>331</v>
      </c>
      <c r="B69" s="158" t="s">
        <v>332</v>
      </c>
      <c r="C69" s="272">
        <v>2</v>
      </c>
      <c r="D69" s="252"/>
      <c r="E69" s="253"/>
      <c r="F69" s="266"/>
      <c r="G69" s="253"/>
    </row>
    <row r="70" s="233" customFormat="1" ht="23.15" customHeight="1" spans="1:7">
      <c r="A70" s="160" t="s">
        <v>333</v>
      </c>
      <c r="B70" s="161" t="s">
        <v>334</v>
      </c>
      <c r="C70" s="273">
        <v>2</v>
      </c>
      <c r="D70" s="252"/>
      <c r="E70" s="253"/>
      <c r="F70" s="266"/>
      <c r="G70" s="253"/>
    </row>
    <row r="71" s="233" customFormat="1" ht="23.15" customHeight="1" spans="1:7">
      <c r="A71" s="157" t="s">
        <v>335</v>
      </c>
      <c r="B71" s="158" t="s">
        <v>66</v>
      </c>
      <c r="C71" s="272">
        <v>372</v>
      </c>
      <c r="D71" s="252"/>
      <c r="E71" s="253"/>
      <c r="F71" s="266"/>
      <c r="G71" s="253"/>
    </row>
    <row r="72" s="233" customFormat="1" ht="23.15" customHeight="1" spans="1:7">
      <c r="A72" s="157" t="s">
        <v>336</v>
      </c>
      <c r="B72" s="158" t="s">
        <v>337</v>
      </c>
      <c r="C72" s="272">
        <v>372</v>
      </c>
      <c r="D72" s="252"/>
      <c r="E72" s="253"/>
      <c r="F72" s="266"/>
      <c r="G72" s="253"/>
    </row>
    <row r="73" s="233" customFormat="1" ht="23.15" customHeight="1" spans="1:7">
      <c r="A73" s="160" t="s">
        <v>338</v>
      </c>
      <c r="B73" s="161" t="s">
        <v>339</v>
      </c>
      <c r="C73" s="273">
        <v>110</v>
      </c>
      <c r="D73" s="252"/>
      <c r="E73" s="253"/>
      <c r="F73" s="266"/>
      <c r="G73" s="253"/>
    </row>
    <row r="74" s="233" customFormat="1" ht="23.15" customHeight="1" spans="1:7">
      <c r="A74" s="160" t="s">
        <v>340</v>
      </c>
      <c r="B74" s="161" t="s">
        <v>341</v>
      </c>
      <c r="C74" s="273">
        <v>262</v>
      </c>
      <c r="D74" s="252"/>
      <c r="E74" s="253"/>
      <c r="F74" s="266"/>
      <c r="G74" s="253"/>
    </row>
    <row r="75" s="233" customFormat="1" ht="23.15" customHeight="1" spans="1:7">
      <c r="A75" s="157" t="s">
        <v>342</v>
      </c>
      <c r="B75" s="158" t="s">
        <v>67</v>
      </c>
      <c r="C75" s="272">
        <v>479</v>
      </c>
      <c r="D75" s="252"/>
      <c r="E75" s="253"/>
      <c r="F75" s="266"/>
      <c r="G75" s="253"/>
    </row>
    <row r="76" s="233" customFormat="1" ht="23.15" customHeight="1" spans="1:7">
      <c r="A76" s="157" t="s">
        <v>343</v>
      </c>
      <c r="B76" s="158" t="s">
        <v>344</v>
      </c>
      <c r="C76" s="272">
        <v>315</v>
      </c>
      <c r="D76" s="252"/>
      <c r="E76" s="253"/>
      <c r="F76" s="266"/>
      <c r="G76" s="253"/>
    </row>
    <row r="77" s="233" customFormat="1" ht="23.15" customHeight="1" spans="1:7">
      <c r="A77" s="160" t="s">
        <v>345</v>
      </c>
      <c r="B77" s="161" t="s">
        <v>223</v>
      </c>
      <c r="C77" s="273">
        <v>27</v>
      </c>
      <c r="D77" s="252"/>
      <c r="E77" s="253"/>
      <c r="F77" s="266"/>
      <c r="G77" s="253"/>
    </row>
    <row r="78" s="233" customFormat="1" ht="23.15" customHeight="1" spans="1:7">
      <c r="A78" s="160" t="s">
        <v>346</v>
      </c>
      <c r="B78" s="161" t="s">
        <v>347</v>
      </c>
      <c r="C78" s="273">
        <v>19</v>
      </c>
      <c r="D78" s="252"/>
      <c r="E78" s="253"/>
      <c r="F78" s="266"/>
      <c r="G78" s="253"/>
    </row>
    <row r="79" s="233" customFormat="1" ht="23.15" customHeight="1" spans="1:7">
      <c r="A79" s="160" t="s">
        <v>348</v>
      </c>
      <c r="B79" s="161" t="s">
        <v>349</v>
      </c>
      <c r="C79" s="273">
        <v>270</v>
      </c>
      <c r="D79" s="252"/>
      <c r="E79" s="253"/>
      <c r="F79" s="266"/>
      <c r="G79" s="253"/>
    </row>
    <row r="80" s="233" customFormat="1" ht="23.15" customHeight="1" spans="1:7">
      <c r="A80" s="157" t="s">
        <v>350</v>
      </c>
      <c r="B80" s="158" t="s">
        <v>351</v>
      </c>
      <c r="C80" s="272">
        <v>57</v>
      </c>
      <c r="D80" s="252"/>
      <c r="E80" s="253"/>
      <c r="F80" s="266"/>
      <c r="G80" s="253"/>
    </row>
    <row r="81" s="233" customFormat="1" ht="23.15" customHeight="1" spans="1:7">
      <c r="A81" s="160" t="s">
        <v>352</v>
      </c>
      <c r="B81" s="161" t="s">
        <v>353</v>
      </c>
      <c r="C81" s="273">
        <v>5</v>
      </c>
      <c r="D81" s="252"/>
      <c r="E81" s="253"/>
      <c r="F81" s="266"/>
      <c r="G81" s="253"/>
    </row>
    <row r="82" s="233" customFormat="1" ht="23.15" customHeight="1" spans="1:7">
      <c r="A82" s="160" t="s">
        <v>354</v>
      </c>
      <c r="B82" s="161" t="s">
        <v>355</v>
      </c>
      <c r="C82" s="273">
        <v>52</v>
      </c>
      <c r="D82" s="252"/>
      <c r="E82" s="253"/>
      <c r="F82" s="266"/>
      <c r="G82" s="253"/>
    </row>
    <row r="83" s="233" customFormat="1" ht="23.15" customHeight="1" spans="1:7">
      <c r="A83" s="157" t="s">
        <v>356</v>
      </c>
      <c r="B83" s="158" t="s">
        <v>357</v>
      </c>
      <c r="C83" s="272">
        <v>107</v>
      </c>
      <c r="D83" s="252"/>
      <c r="E83" s="253"/>
      <c r="F83" s="266"/>
      <c r="G83" s="253"/>
    </row>
    <row r="84" s="233" customFormat="1" ht="23.15" customHeight="1" spans="1:7">
      <c r="A84" s="160" t="s">
        <v>358</v>
      </c>
      <c r="B84" s="161" t="s">
        <v>359</v>
      </c>
      <c r="C84" s="273">
        <v>76</v>
      </c>
      <c r="D84" s="252"/>
      <c r="E84" s="253"/>
      <c r="F84" s="266"/>
      <c r="G84" s="253"/>
    </row>
    <row r="85" s="233" customFormat="1" ht="23.15" customHeight="1" spans="1:7">
      <c r="A85" s="160" t="s">
        <v>360</v>
      </c>
      <c r="B85" s="161" t="s">
        <v>361</v>
      </c>
      <c r="C85" s="273">
        <v>31</v>
      </c>
      <c r="D85" s="252"/>
      <c r="E85" s="253"/>
      <c r="F85" s="266"/>
      <c r="G85" s="253"/>
    </row>
    <row r="86" s="233" customFormat="1" ht="23.15" customHeight="1" spans="1:7">
      <c r="A86" s="157" t="s">
        <v>362</v>
      </c>
      <c r="B86" s="158" t="s">
        <v>68</v>
      </c>
      <c r="C86" s="272">
        <v>5546</v>
      </c>
      <c r="D86" s="252"/>
      <c r="E86" s="253"/>
      <c r="F86" s="266"/>
      <c r="G86" s="253"/>
    </row>
    <row r="87" s="233" customFormat="1" ht="23.15" customHeight="1" spans="1:7">
      <c r="A87" s="157" t="s">
        <v>363</v>
      </c>
      <c r="B87" s="158" t="s">
        <v>364</v>
      </c>
      <c r="C87" s="272">
        <v>140</v>
      </c>
      <c r="D87" s="252"/>
      <c r="E87" s="253"/>
      <c r="F87" s="266"/>
      <c r="G87" s="253"/>
    </row>
    <row r="88" s="233" customFormat="1" ht="23.15" customHeight="1" spans="1:7">
      <c r="A88" s="160" t="s">
        <v>365</v>
      </c>
      <c r="B88" s="161" t="s">
        <v>366</v>
      </c>
      <c r="C88" s="273">
        <v>140</v>
      </c>
      <c r="D88" s="252"/>
      <c r="E88" s="253"/>
      <c r="F88" s="266"/>
      <c r="G88" s="253"/>
    </row>
    <row r="89" s="233" customFormat="1" ht="23.15" customHeight="1" spans="1:7">
      <c r="A89" s="157" t="s">
        <v>367</v>
      </c>
      <c r="B89" s="158" t="s">
        <v>368</v>
      </c>
      <c r="C89" s="272">
        <v>2796</v>
      </c>
      <c r="D89" s="252"/>
      <c r="E89" s="253"/>
      <c r="F89" s="266"/>
      <c r="G89" s="253"/>
    </row>
    <row r="90" s="233" customFormat="1" ht="23.15" customHeight="1" spans="1:7">
      <c r="A90" s="160" t="s">
        <v>369</v>
      </c>
      <c r="B90" s="161" t="s">
        <v>370</v>
      </c>
      <c r="C90" s="273">
        <v>2796</v>
      </c>
      <c r="D90" s="252"/>
      <c r="E90" s="253"/>
      <c r="F90" s="266"/>
      <c r="G90" s="253"/>
    </row>
    <row r="91" s="233" customFormat="1" ht="23.15" customHeight="1" spans="1:7">
      <c r="A91" s="157" t="s">
        <v>371</v>
      </c>
      <c r="B91" s="158" t="s">
        <v>372</v>
      </c>
      <c r="C91" s="272">
        <v>2610</v>
      </c>
      <c r="D91" s="252"/>
      <c r="E91" s="253"/>
      <c r="F91" s="266"/>
      <c r="G91" s="253"/>
    </row>
    <row r="92" s="233" customFormat="1" ht="23.15" customHeight="1" spans="1:7">
      <c r="A92" s="160" t="s">
        <v>373</v>
      </c>
      <c r="B92" s="161" t="s">
        <v>374</v>
      </c>
      <c r="C92" s="273">
        <v>2610</v>
      </c>
      <c r="D92" s="252"/>
      <c r="E92" s="253"/>
      <c r="F92" s="266"/>
      <c r="G92" s="253"/>
    </row>
    <row r="93" s="233" customFormat="1" ht="23.15" customHeight="1" spans="1:7">
      <c r="A93" s="157" t="s">
        <v>375</v>
      </c>
      <c r="B93" s="158" t="s">
        <v>138</v>
      </c>
      <c r="C93" s="272">
        <v>8380</v>
      </c>
      <c r="D93" s="252"/>
      <c r="E93" s="253"/>
      <c r="F93" s="266"/>
      <c r="G93" s="253"/>
    </row>
    <row r="94" s="233" customFormat="1" ht="23.15" customHeight="1" spans="1:7">
      <c r="A94" s="157" t="s">
        <v>376</v>
      </c>
      <c r="B94" s="158" t="s">
        <v>377</v>
      </c>
      <c r="C94" s="272">
        <v>8380</v>
      </c>
      <c r="D94" s="252"/>
      <c r="E94" s="253"/>
      <c r="F94" s="266"/>
      <c r="G94" s="253"/>
    </row>
    <row r="95" s="233" customFormat="1" ht="23.15" customHeight="1" spans="1:7">
      <c r="A95" s="160" t="s">
        <v>378</v>
      </c>
      <c r="B95" s="161" t="s">
        <v>379</v>
      </c>
      <c r="C95" s="273">
        <v>8380</v>
      </c>
      <c r="D95" s="252"/>
      <c r="E95" s="253"/>
      <c r="F95" s="266"/>
      <c r="G95" s="253"/>
    </row>
    <row r="96" s="233" customFormat="1" ht="23.15" customHeight="1" spans="1:7">
      <c r="A96" s="157" t="s">
        <v>380</v>
      </c>
      <c r="B96" s="158" t="s">
        <v>72</v>
      </c>
      <c r="C96" s="272">
        <v>543</v>
      </c>
      <c r="D96" s="252"/>
      <c r="E96" s="253"/>
      <c r="F96" s="266"/>
      <c r="G96" s="253"/>
    </row>
    <row r="97" s="233" customFormat="1" ht="23.15" customHeight="1" spans="1:7">
      <c r="A97" s="157" t="s">
        <v>381</v>
      </c>
      <c r="B97" s="158" t="s">
        <v>382</v>
      </c>
      <c r="C97" s="272">
        <v>543</v>
      </c>
      <c r="D97" s="252"/>
      <c r="E97" s="253"/>
      <c r="F97" s="266"/>
      <c r="G97" s="253"/>
    </row>
    <row r="98" s="233" customFormat="1" ht="23.15" customHeight="1" spans="1:7">
      <c r="A98" s="160" t="s">
        <v>383</v>
      </c>
      <c r="B98" s="161" t="s">
        <v>384</v>
      </c>
      <c r="C98" s="273">
        <v>543</v>
      </c>
      <c r="D98" s="252"/>
      <c r="E98" s="253"/>
      <c r="F98" s="266"/>
      <c r="G98" s="253"/>
    </row>
    <row r="99" s="233" customFormat="1" ht="23.15" customHeight="1" spans="1:7">
      <c r="A99" s="157" t="s">
        <v>385</v>
      </c>
      <c r="B99" s="158" t="s">
        <v>73</v>
      </c>
      <c r="C99" s="272">
        <v>296</v>
      </c>
      <c r="D99" s="252"/>
      <c r="E99" s="253"/>
      <c r="F99" s="266"/>
      <c r="G99" s="253"/>
    </row>
    <row r="100" s="233" customFormat="1" ht="23.15" customHeight="1" spans="1:7">
      <c r="A100" s="157" t="s">
        <v>386</v>
      </c>
      <c r="B100" s="158" t="s">
        <v>387</v>
      </c>
      <c r="C100" s="272">
        <v>296</v>
      </c>
      <c r="D100" s="252"/>
      <c r="E100" s="253"/>
      <c r="F100" s="266"/>
      <c r="G100" s="253"/>
    </row>
    <row r="101" s="233" customFormat="1" ht="23.15" customHeight="1" spans="1:7">
      <c r="A101" s="160" t="s">
        <v>388</v>
      </c>
      <c r="B101" s="161" t="s">
        <v>389</v>
      </c>
      <c r="C101" s="273">
        <v>296</v>
      </c>
      <c r="D101" s="252"/>
      <c r="E101" s="253"/>
      <c r="F101" s="266"/>
      <c r="G101" s="253"/>
    </row>
    <row r="102" s="233" customFormat="1" ht="23.15" customHeight="1" spans="1:7">
      <c r="A102" s="157" t="s">
        <v>390</v>
      </c>
      <c r="B102" s="158" t="s">
        <v>75</v>
      </c>
      <c r="C102" s="272">
        <v>858</v>
      </c>
      <c r="D102" s="252"/>
      <c r="E102" s="253"/>
      <c r="F102" s="266"/>
      <c r="G102" s="253"/>
    </row>
    <row r="103" s="233" customFormat="1" ht="23.15" customHeight="1" spans="1:7">
      <c r="A103" s="157" t="s">
        <v>391</v>
      </c>
      <c r="B103" s="158" t="s">
        <v>392</v>
      </c>
      <c r="C103" s="272">
        <v>768</v>
      </c>
      <c r="D103" s="252"/>
      <c r="E103" s="253"/>
      <c r="F103" s="266"/>
      <c r="G103" s="253"/>
    </row>
    <row r="104" s="233" customFormat="1" ht="23.15" customHeight="1" spans="1:7">
      <c r="A104" s="160" t="s">
        <v>393</v>
      </c>
      <c r="B104" s="161" t="s">
        <v>223</v>
      </c>
      <c r="C104" s="273">
        <v>312</v>
      </c>
      <c r="D104" s="252"/>
      <c r="E104" s="253"/>
      <c r="F104" s="266"/>
      <c r="G104" s="253"/>
    </row>
    <row r="105" s="233" customFormat="1" ht="23.15" customHeight="1" spans="1:7">
      <c r="A105" s="160" t="s">
        <v>394</v>
      </c>
      <c r="B105" s="161" t="s">
        <v>395</v>
      </c>
      <c r="C105" s="273">
        <v>457</v>
      </c>
      <c r="D105" s="252"/>
      <c r="E105" s="253"/>
      <c r="F105" s="266"/>
      <c r="G105" s="253"/>
    </row>
    <row r="106" s="233" customFormat="1" ht="23.15" customHeight="1" spans="1:7">
      <c r="A106" s="157" t="s">
        <v>396</v>
      </c>
      <c r="B106" s="158" t="s">
        <v>397</v>
      </c>
      <c r="C106" s="272">
        <v>90</v>
      </c>
      <c r="D106" s="252"/>
      <c r="E106" s="253"/>
      <c r="F106" s="266"/>
      <c r="G106" s="253"/>
    </row>
    <row r="107" s="233" customFormat="1" ht="23.15" customHeight="1" spans="1:7">
      <c r="A107" s="160" t="s">
        <v>398</v>
      </c>
      <c r="B107" s="161" t="s">
        <v>399</v>
      </c>
      <c r="C107" s="273">
        <v>42</v>
      </c>
      <c r="D107" s="252"/>
      <c r="E107" s="253"/>
      <c r="F107" s="266"/>
      <c r="G107" s="253"/>
    </row>
    <row r="108" s="233" customFormat="1" ht="23.15" customHeight="1" spans="1:7">
      <c r="A108" s="160" t="s">
        <v>400</v>
      </c>
      <c r="B108" s="161" t="s">
        <v>401</v>
      </c>
      <c r="C108" s="273">
        <v>15</v>
      </c>
      <c r="D108" s="252"/>
      <c r="E108" s="253"/>
      <c r="F108" s="266"/>
      <c r="G108" s="253"/>
    </row>
    <row r="109" s="233" customFormat="1" ht="23.15" customHeight="1" spans="1:7">
      <c r="A109" s="160" t="s">
        <v>402</v>
      </c>
      <c r="B109" s="161" t="s">
        <v>403</v>
      </c>
      <c r="C109" s="273">
        <v>33</v>
      </c>
      <c r="D109" s="252"/>
      <c r="E109" s="253"/>
      <c r="F109" s="266"/>
      <c r="G109" s="253"/>
    </row>
    <row r="110" s="233" customFormat="1" ht="23.15" customHeight="1" spans="1:7">
      <c r="A110" s="157" t="s">
        <v>404</v>
      </c>
      <c r="B110" s="158" t="s">
        <v>76</v>
      </c>
      <c r="C110" s="272">
        <v>430</v>
      </c>
      <c r="D110" s="252"/>
      <c r="E110" s="253"/>
      <c r="F110" s="266"/>
      <c r="G110" s="253"/>
    </row>
    <row r="111" s="233" customFormat="1" ht="23.15" customHeight="1" spans="1:7">
      <c r="A111" s="157" t="s">
        <v>405</v>
      </c>
      <c r="B111" s="158" t="s">
        <v>406</v>
      </c>
      <c r="C111" s="272">
        <v>430</v>
      </c>
      <c r="D111" s="252"/>
      <c r="E111" s="253"/>
      <c r="F111" s="266"/>
      <c r="G111" s="253"/>
    </row>
    <row r="112" s="233" customFormat="1" ht="23.15" customHeight="1" spans="1:7">
      <c r="A112" s="160" t="s">
        <v>407</v>
      </c>
      <c r="B112" s="161" t="s">
        <v>408</v>
      </c>
      <c r="C112" s="273">
        <v>430</v>
      </c>
      <c r="D112" s="252"/>
      <c r="E112" s="253"/>
      <c r="F112" s="266"/>
      <c r="G112" s="253"/>
    </row>
    <row r="113" s="233" customFormat="1" ht="23.15" customHeight="1" spans="1:7">
      <c r="A113" s="157" t="s">
        <v>409</v>
      </c>
      <c r="B113" s="158" t="s">
        <v>78</v>
      </c>
      <c r="C113" s="272">
        <v>1587</v>
      </c>
      <c r="D113" s="252"/>
      <c r="E113" s="253"/>
      <c r="F113" s="266"/>
      <c r="G113" s="253"/>
    </row>
    <row r="114" s="233" customFormat="1" ht="23.15" customHeight="1" spans="1:7">
      <c r="A114" s="157" t="s">
        <v>410</v>
      </c>
      <c r="B114" s="158" t="s">
        <v>411</v>
      </c>
      <c r="C114" s="272">
        <v>271</v>
      </c>
      <c r="D114" s="252"/>
      <c r="E114" s="253"/>
      <c r="F114" s="266"/>
      <c r="G114" s="253"/>
    </row>
    <row r="115" s="233" customFormat="1" ht="23.15" customHeight="1" spans="1:7">
      <c r="A115" s="160" t="s">
        <v>412</v>
      </c>
      <c r="B115" s="161" t="s">
        <v>413</v>
      </c>
      <c r="C115" s="273">
        <v>163</v>
      </c>
      <c r="D115" s="252"/>
      <c r="E115" s="253"/>
      <c r="F115" s="266"/>
      <c r="G115" s="253"/>
    </row>
    <row r="116" s="233" customFormat="1" ht="23.15" customHeight="1" spans="1:7">
      <c r="A116" s="160" t="s">
        <v>414</v>
      </c>
      <c r="B116" s="161" t="s">
        <v>415</v>
      </c>
      <c r="C116" s="273">
        <v>108</v>
      </c>
      <c r="D116" s="252"/>
      <c r="E116" s="253"/>
      <c r="F116" s="266"/>
      <c r="G116" s="253"/>
    </row>
    <row r="117" s="233" customFormat="1" ht="23.15" customHeight="1" spans="1:7">
      <c r="A117" s="157" t="s">
        <v>416</v>
      </c>
      <c r="B117" s="158" t="s">
        <v>417</v>
      </c>
      <c r="C117" s="272">
        <v>955</v>
      </c>
      <c r="D117" s="252"/>
      <c r="E117" s="253"/>
      <c r="F117" s="266"/>
      <c r="G117" s="253"/>
    </row>
    <row r="118" s="233" customFormat="1" ht="23.15" customHeight="1" spans="1:7">
      <c r="A118" s="160" t="s">
        <v>418</v>
      </c>
      <c r="B118" s="161" t="s">
        <v>223</v>
      </c>
      <c r="C118" s="273">
        <v>762</v>
      </c>
      <c r="D118" s="252"/>
      <c r="E118" s="253"/>
      <c r="F118" s="266"/>
      <c r="G118" s="253"/>
    </row>
    <row r="119" s="233" customFormat="1" ht="23.15" customHeight="1" spans="1:7">
      <c r="A119" s="160" t="s">
        <v>419</v>
      </c>
      <c r="B119" s="161" t="s">
        <v>420</v>
      </c>
      <c r="C119" s="273">
        <v>194</v>
      </c>
      <c r="D119" s="252"/>
      <c r="E119" s="253"/>
      <c r="F119" s="266"/>
      <c r="G119" s="253"/>
    </row>
    <row r="120" s="233" customFormat="1" ht="23.15" customHeight="1" spans="1:7">
      <c r="A120" s="157" t="s">
        <v>421</v>
      </c>
      <c r="B120" s="158" t="s">
        <v>422</v>
      </c>
      <c r="C120" s="272">
        <v>361</v>
      </c>
      <c r="D120" s="252"/>
      <c r="E120" s="253"/>
      <c r="F120" s="266"/>
      <c r="G120" s="253"/>
    </row>
    <row r="121" s="233" customFormat="1" ht="23.15" customHeight="1" spans="1:7">
      <c r="A121" s="160" t="s">
        <v>423</v>
      </c>
      <c r="B121" s="161" t="s">
        <v>424</v>
      </c>
      <c r="C121" s="273">
        <v>361</v>
      </c>
      <c r="D121" s="252"/>
      <c r="E121" s="253"/>
      <c r="F121" s="266"/>
      <c r="G121" s="253"/>
    </row>
    <row r="122" s="233" customFormat="1" ht="23.15" customHeight="1" spans="1:7">
      <c r="A122" s="157" t="s">
        <v>425</v>
      </c>
      <c r="B122" s="158" t="s">
        <v>208</v>
      </c>
      <c r="C122" s="272">
        <v>1000</v>
      </c>
      <c r="D122" s="252"/>
      <c r="E122" s="253"/>
      <c r="F122" s="266"/>
      <c r="G122" s="253"/>
    </row>
    <row r="123" s="233" customFormat="1" ht="23.15" customHeight="1" spans="1:7">
      <c r="A123" s="157" t="s">
        <v>426</v>
      </c>
      <c r="B123" s="158" t="s">
        <v>427</v>
      </c>
      <c r="C123" s="272">
        <v>1000</v>
      </c>
      <c r="D123" s="252"/>
      <c r="E123" s="253"/>
      <c r="F123" s="266"/>
      <c r="G123" s="253"/>
    </row>
    <row r="124" s="233" customFormat="1" ht="23.15" customHeight="1" spans="1:7">
      <c r="A124" s="160" t="s">
        <v>428</v>
      </c>
      <c r="B124" s="161" t="s">
        <v>429</v>
      </c>
      <c r="C124" s="273">
        <v>1000</v>
      </c>
      <c r="D124" s="252"/>
      <c r="E124" s="253"/>
      <c r="F124" s="266"/>
      <c r="G124" s="253"/>
    </row>
    <row r="125" s="233" customFormat="1" ht="23.15" customHeight="1" spans="1:7">
      <c r="A125" s="157" t="s">
        <v>430</v>
      </c>
      <c r="B125" s="158" t="s">
        <v>79</v>
      </c>
      <c r="C125" s="272">
        <v>9000</v>
      </c>
      <c r="D125" s="252"/>
      <c r="E125" s="253"/>
      <c r="F125" s="266"/>
      <c r="G125" s="253"/>
    </row>
    <row r="126" s="233" customFormat="1" ht="23.15" customHeight="1" spans="1:7">
      <c r="A126" s="157" t="s">
        <v>431</v>
      </c>
      <c r="B126" s="158" t="s">
        <v>432</v>
      </c>
      <c r="C126" s="272">
        <v>9000</v>
      </c>
      <c r="D126" s="252"/>
      <c r="E126" s="253"/>
      <c r="F126" s="266"/>
      <c r="G126" s="253"/>
    </row>
    <row r="127" s="233" customFormat="1" ht="23.15" customHeight="1" spans="1:7">
      <c r="A127" s="160" t="s">
        <v>433</v>
      </c>
      <c r="B127" s="161" t="s">
        <v>434</v>
      </c>
      <c r="C127" s="273">
        <v>9000</v>
      </c>
      <c r="D127" s="252"/>
      <c r="E127" s="253"/>
      <c r="F127" s="266"/>
      <c r="G127" s="253"/>
    </row>
    <row r="128" s="233" customFormat="1" ht="23.15" customHeight="1" spans="1:7">
      <c r="A128" s="157" t="s">
        <v>435</v>
      </c>
      <c r="B128" s="158" t="s">
        <v>436</v>
      </c>
      <c r="C128" s="272">
        <v>8612</v>
      </c>
      <c r="D128" s="252"/>
      <c r="E128" s="253"/>
      <c r="F128" s="266"/>
      <c r="G128" s="253"/>
    </row>
    <row r="129" s="233" customFormat="1" ht="23.15" customHeight="1" spans="1:7">
      <c r="A129" s="157" t="s">
        <v>437</v>
      </c>
      <c r="B129" s="158" t="s">
        <v>438</v>
      </c>
      <c r="C129" s="272">
        <v>8612</v>
      </c>
      <c r="D129" s="252"/>
      <c r="E129" s="253"/>
      <c r="F129" s="266"/>
      <c r="G129" s="253"/>
    </row>
    <row r="130" s="233" customFormat="1" ht="23.15" customHeight="1" spans="1:7">
      <c r="A130" s="160" t="s">
        <v>439</v>
      </c>
      <c r="B130" s="161" t="s">
        <v>440</v>
      </c>
      <c r="C130" s="273">
        <v>8612</v>
      </c>
      <c r="D130" s="252"/>
      <c r="E130" s="253"/>
      <c r="F130" s="266"/>
      <c r="G130" s="253"/>
    </row>
    <row r="131" s="233" customFormat="1" ht="23.15" customHeight="1" spans="1:7">
      <c r="A131" s="157" t="s">
        <v>441</v>
      </c>
      <c r="B131" s="158" t="s">
        <v>442</v>
      </c>
      <c r="C131" s="272">
        <v>5584</v>
      </c>
      <c r="D131" s="252"/>
      <c r="E131" s="253"/>
      <c r="F131" s="266"/>
      <c r="G131" s="253"/>
    </row>
    <row r="132" s="233" customFormat="1" ht="23.15" customHeight="1" spans="1:7">
      <c r="A132" s="157" t="s">
        <v>443</v>
      </c>
      <c r="B132" s="158" t="s">
        <v>444</v>
      </c>
      <c r="C132" s="272">
        <v>5584</v>
      </c>
      <c r="D132" s="252"/>
      <c r="E132" s="253"/>
      <c r="F132" s="266"/>
      <c r="G132" s="253"/>
    </row>
    <row r="133" s="233" customFormat="1" ht="23.15" customHeight="1" spans="1:7">
      <c r="A133" s="160" t="s">
        <v>445</v>
      </c>
      <c r="B133" s="161" t="s">
        <v>446</v>
      </c>
      <c r="C133" s="273">
        <v>5584</v>
      </c>
      <c r="D133" s="252"/>
      <c r="E133" s="253"/>
      <c r="F133" s="266"/>
      <c r="G133" s="253"/>
    </row>
    <row r="134" s="233" customFormat="1" ht="23.15" customHeight="1" spans="1:7">
      <c r="A134" s="160"/>
      <c r="B134" s="161"/>
      <c r="C134" s="273"/>
      <c r="D134" s="252"/>
      <c r="E134" s="253"/>
      <c r="F134" s="266"/>
      <c r="G134" s="253"/>
    </row>
    <row r="135" s="233" customFormat="1" ht="23.15" customHeight="1" spans="1:7">
      <c r="A135" s="160"/>
      <c r="B135" s="161"/>
      <c r="C135" s="273"/>
      <c r="D135" s="252"/>
      <c r="E135" s="253"/>
      <c r="F135" s="266"/>
      <c r="G135" s="253"/>
    </row>
    <row r="136" s="233" customFormat="1" ht="23.15" customHeight="1" spans="1:7">
      <c r="A136" s="160"/>
      <c r="B136" s="161"/>
      <c r="C136" s="273"/>
      <c r="D136" s="252"/>
      <c r="E136" s="253"/>
      <c r="F136" s="266"/>
      <c r="G136" s="253"/>
    </row>
    <row r="137" s="233" customFormat="1" ht="23.15" customHeight="1" spans="1:7">
      <c r="A137" s="160"/>
      <c r="B137" s="161"/>
      <c r="C137" s="273"/>
      <c r="D137" s="252"/>
      <c r="E137" s="253"/>
      <c r="F137" s="266"/>
      <c r="G137" s="253"/>
    </row>
    <row r="138" s="233" customFormat="1" ht="23.15" customHeight="1" spans="1:7">
      <c r="A138" s="160"/>
      <c r="B138" s="161"/>
      <c r="C138" s="273"/>
      <c r="D138" s="252"/>
      <c r="E138" s="253"/>
      <c r="F138" s="266"/>
      <c r="G138" s="253"/>
    </row>
    <row r="139" s="233" customFormat="1" ht="23.15" customHeight="1" spans="1:7">
      <c r="A139" s="160"/>
      <c r="B139" s="161"/>
      <c r="C139" s="273"/>
      <c r="D139" s="252"/>
      <c r="E139" s="253"/>
      <c r="F139" s="266"/>
      <c r="G139" s="253"/>
    </row>
    <row r="140" s="233" customFormat="1" ht="23.15" customHeight="1" spans="1:7">
      <c r="A140" s="160"/>
      <c r="B140" s="161"/>
      <c r="C140" s="273"/>
      <c r="D140" s="252"/>
      <c r="E140" s="253"/>
      <c r="F140" s="266"/>
      <c r="G140" s="253"/>
    </row>
    <row r="141" s="233" customFormat="1" ht="23.15" customHeight="1" spans="1:7">
      <c r="A141" s="160"/>
      <c r="B141" s="161"/>
      <c r="C141" s="273"/>
      <c r="D141" s="252"/>
      <c r="E141" s="253"/>
      <c r="F141" s="266"/>
      <c r="G141" s="253"/>
    </row>
    <row r="142" s="233" customFormat="1" ht="23.15" customHeight="1" spans="1:7">
      <c r="A142" s="160"/>
      <c r="B142" s="161"/>
      <c r="C142" s="273"/>
      <c r="D142" s="252"/>
      <c r="E142" s="253"/>
      <c r="F142" s="266"/>
      <c r="G142" s="253"/>
    </row>
    <row r="143" s="233" customFormat="1" ht="23.15" customHeight="1" spans="1:7">
      <c r="A143" s="160"/>
      <c r="B143" s="161"/>
      <c r="C143" s="273"/>
      <c r="D143" s="252"/>
      <c r="E143" s="253"/>
      <c r="F143" s="266"/>
      <c r="G143" s="253"/>
    </row>
    <row r="144" s="233" customFormat="1" ht="23.15" customHeight="1" spans="1:7">
      <c r="A144" s="160"/>
      <c r="B144" s="161"/>
      <c r="C144" s="273"/>
      <c r="D144" s="252"/>
      <c r="E144" s="253"/>
      <c r="F144" s="266"/>
      <c r="G144" s="253"/>
    </row>
    <row r="145" s="233" customFormat="1" ht="23.15" customHeight="1" spans="1:7">
      <c r="A145" s="160"/>
      <c r="B145" s="161"/>
      <c r="C145" s="273"/>
      <c r="D145" s="252"/>
      <c r="E145" s="253"/>
      <c r="F145" s="266"/>
      <c r="G145" s="253"/>
    </row>
    <row r="146" s="269" customFormat="1" ht="23.15" customHeight="1" spans="1:7">
      <c r="A146" s="163" t="s">
        <v>447</v>
      </c>
      <c r="B146" s="164"/>
      <c r="C146" s="274">
        <v>68623</v>
      </c>
      <c r="D146" s="275"/>
      <c r="E146" s="276"/>
      <c r="F146" s="277"/>
      <c r="G146" s="276"/>
    </row>
  </sheetData>
  <mergeCells count="1">
    <mergeCell ref="A1:C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L135"/>
  <sheetViews>
    <sheetView zoomScale="120" zoomScaleNormal="120" workbookViewId="0">
      <selection activeCell="I13" sqref="I13"/>
    </sheetView>
  </sheetViews>
  <sheetFormatPr defaultColWidth="9" defaultRowHeight="17.25"/>
  <cols>
    <col min="1" max="1" width="10.3" style="234" customWidth="1"/>
    <col min="2" max="2" width="36.1" style="234" customWidth="1"/>
    <col min="3" max="3" width="11.2" style="235" customWidth="1"/>
    <col min="4" max="4" width="11.2" style="236" customWidth="1"/>
    <col min="5" max="5" width="11.2" style="234" customWidth="1"/>
    <col min="6" max="6" width="9" style="237"/>
    <col min="7" max="7" width="8.23333333333333" style="238" customWidth="1"/>
    <col min="8" max="9" width="9" style="238"/>
    <col min="10" max="16384" width="9" style="237"/>
  </cols>
  <sheetData>
    <row r="1" s="232" customFormat="1" ht="30" customHeight="1" spans="1:220">
      <c r="A1" s="239" t="s">
        <v>448</v>
      </c>
      <c r="B1" s="239"/>
      <c r="C1" s="240"/>
      <c r="D1" s="241"/>
      <c r="E1" s="239"/>
      <c r="F1" s="242"/>
      <c r="G1" s="243"/>
      <c r="H1" s="243"/>
      <c r="I1" s="243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  <c r="AY1" s="242"/>
      <c r="AZ1" s="242"/>
      <c r="BA1" s="242"/>
      <c r="BB1" s="242"/>
      <c r="BC1" s="242"/>
      <c r="BD1" s="242"/>
      <c r="BE1" s="242"/>
      <c r="BF1" s="242"/>
      <c r="BG1" s="242"/>
      <c r="BH1" s="242"/>
      <c r="BI1" s="242"/>
      <c r="BJ1" s="242"/>
      <c r="BK1" s="242"/>
      <c r="BL1" s="242"/>
      <c r="BM1" s="242"/>
      <c r="BN1" s="242"/>
      <c r="BO1" s="242"/>
      <c r="BP1" s="242"/>
      <c r="BQ1" s="242"/>
      <c r="BR1" s="242"/>
      <c r="BS1" s="242"/>
      <c r="BT1" s="242"/>
      <c r="BU1" s="242"/>
      <c r="BV1" s="242"/>
      <c r="BW1" s="242"/>
      <c r="BX1" s="242"/>
      <c r="BY1" s="242"/>
      <c r="BZ1" s="242"/>
      <c r="CA1" s="242"/>
      <c r="CB1" s="242"/>
      <c r="CC1" s="242"/>
      <c r="CD1" s="242"/>
      <c r="CE1" s="242"/>
      <c r="CF1" s="242"/>
      <c r="CG1" s="242"/>
      <c r="CH1" s="242"/>
      <c r="CI1" s="242"/>
      <c r="CJ1" s="242"/>
      <c r="CK1" s="242"/>
      <c r="CL1" s="242"/>
      <c r="CM1" s="242"/>
      <c r="CN1" s="242"/>
      <c r="CO1" s="242"/>
      <c r="CP1" s="242"/>
      <c r="CQ1" s="242"/>
      <c r="CR1" s="242"/>
      <c r="CS1" s="242"/>
      <c r="CT1" s="242"/>
      <c r="CU1" s="242"/>
      <c r="CV1" s="242"/>
      <c r="CW1" s="242"/>
      <c r="CX1" s="242"/>
      <c r="CY1" s="242"/>
      <c r="CZ1" s="242"/>
      <c r="DA1" s="242"/>
      <c r="DB1" s="242"/>
      <c r="DC1" s="242"/>
      <c r="DD1" s="242"/>
      <c r="DE1" s="242"/>
      <c r="DF1" s="242"/>
      <c r="DG1" s="242"/>
      <c r="DH1" s="242"/>
      <c r="DI1" s="242"/>
      <c r="DJ1" s="242"/>
      <c r="DK1" s="242"/>
      <c r="DL1" s="242"/>
      <c r="DM1" s="242"/>
      <c r="DN1" s="242"/>
      <c r="DO1" s="242"/>
      <c r="DP1" s="242"/>
      <c r="DQ1" s="242"/>
      <c r="DR1" s="242"/>
      <c r="DS1" s="242"/>
      <c r="DT1" s="242"/>
      <c r="DU1" s="242"/>
      <c r="DV1" s="242"/>
      <c r="DW1" s="242"/>
      <c r="DX1" s="242"/>
      <c r="DY1" s="242"/>
      <c r="DZ1" s="242"/>
      <c r="EA1" s="242"/>
      <c r="EB1" s="242"/>
      <c r="EC1" s="242"/>
      <c r="ED1" s="242"/>
      <c r="EE1" s="242"/>
      <c r="EF1" s="242"/>
      <c r="EG1" s="242"/>
      <c r="EH1" s="242"/>
      <c r="EI1" s="242"/>
      <c r="EJ1" s="242"/>
      <c r="EK1" s="242"/>
      <c r="EL1" s="242"/>
      <c r="EM1" s="242"/>
      <c r="EN1" s="242"/>
      <c r="EO1" s="242"/>
      <c r="EP1" s="242"/>
      <c r="EQ1" s="242"/>
      <c r="ER1" s="242"/>
      <c r="ES1" s="242"/>
      <c r="ET1" s="242"/>
      <c r="EU1" s="242"/>
      <c r="EV1" s="242"/>
      <c r="EW1" s="242"/>
      <c r="EX1" s="242"/>
      <c r="EY1" s="242"/>
      <c r="EZ1" s="242"/>
      <c r="FA1" s="242"/>
      <c r="FB1" s="242"/>
      <c r="FC1" s="242"/>
      <c r="FD1" s="242"/>
      <c r="FE1" s="242"/>
      <c r="FF1" s="242"/>
      <c r="FG1" s="242"/>
      <c r="FH1" s="242"/>
      <c r="FI1" s="242"/>
      <c r="FJ1" s="242"/>
      <c r="FK1" s="242"/>
      <c r="FL1" s="242"/>
      <c r="FM1" s="242"/>
      <c r="FN1" s="242"/>
      <c r="FO1" s="242"/>
      <c r="FP1" s="242"/>
      <c r="FQ1" s="242"/>
      <c r="FR1" s="242"/>
      <c r="FS1" s="242"/>
      <c r="FT1" s="242"/>
      <c r="FU1" s="242"/>
      <c r="FV1" s="242"/>
      <c r="FW1" s="242"/>
      <c r="FX1" s="242"/>
      <c r="FY1" s="242"/>
      <c r="FZ1" s="242"/>
      <c r="GA1" s="242"/>
      <c r="GB1" s="242"/>
      <c r="GC1" s="242"/>
      <c r="GD1" s="242"/>
      <c r="GE1" s="242"/>
      <c r="GF1" s="242"/>
      <c r="GG1" s="242"/>
      <c r="GH1" s="242"/>
      <c r="GI1" s="242"/>
      <c r="GJ1" s="242"/>
      <c r="GK1" s="242"/>
      <c r="GL1" s="242"/>
      <c r="GM1" s="242"/>
      <c r="GN1" s="242"/>
      <c r="GO1" s="242"/>
      <c r="GP1" s="242"/>
      <c r="GQ1" s="242"/>
      <c r="GR1" s="242"/>
      <c r="GS1" s="242"/>
      <c r="GT1" s="242"/>
      <c r="GU1" s="242"/>
      <c r="GV1" s="242"/>
      <c r="GW1" s="242"/>
      <c r="GX1" s="242"/>
      <c r="GY1" s="242"/>
      <c r="GZ1" s="242"/>
      <c r="HA1" s="242"/>
      <c r="HB1" s="242"/>
      <c r="HC1" s="242"/>
      <c r="HD1" s="242"/>
      <c r="HE1" s="242"/>
      <c r="HF1" s="242"/>
      <c r="HG1" s="242"/>
      <c r="HH1" s="242"/>
      <c r="HI1" s="242"/>
      <c r="HJ1" s="242"/>
      <c r="HK1" s="242"/>
      <c r="HL1" s="242"/>
    </row>
    <row r="2" s="233" customFormat="1" ht="20.1" customHeight="1" spans="2:220">
      <c r="B2" s="244"/>
      <c r="C2" s="245"/>
      <c r="D2" s="245"/>
      <c r="E2" s="246" t="s">
        <v>1</v>
      </c>
      <c r="F2" s="244"/>
      <c r="G2" s="247"/>
      <c r="H2" s="247"/>
      <c r="I2" s="247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4"/>
      <c r="BG2" s="244"/>
      <c r="BH2" s="244"/>
      <c r="BI2" s="244"/>
      <c r="BJ2" s="244"/>
      <c r="BK2" s="244"/>
      <c r="BL2" s="244"/>
      <c r="BM2" s="244"/>
      <c r="BN2" s="244"/>
      <c r="BO2" s="244"/>
      <c r="BP2" s="244"/>
      <c r="BQ2" s="244"/>
      <c r="BR2" s="244"/>
      <c r="BS2" s="244"/>
      <c r="BT2" s="244"/>
      <c r="BU2" s="244"/>
      <c r="BV2" s="244"/>
      <c r="BW2" s="244"/>
      <c r="BX2" s="244"/>
      <c r="BY2" s="244"/>
      <c r="BZ2" s="244"/>
      <c r="CA2" s="244"/>
      <c r="CB2" s="244"/>
      <c r="CC2" s="244"/>
      <c r="CD2" s="244"/>
      <c r="CE2" s="244"/>
      <c r="CF2" s="244"/>
      <c r="CG2" s="244"/>
      <c r="CH2" s="244"/>
      <c r="CI2" s="244"/>
      <c r="CJ2" s="244"/>
      <c r="CK2" s="244"/>
      <c r="CL2" s="244"/>
      <c r="CM2" s="244"/>
      <c r="CN2" s="244"/>
      <c r="CO2" s="244"/>
      <c r="CP2" s="244"/>
      <c r="CQ2" s="244"/>
      <c r="CR2" s="244"/>
      <c r="CS2" s="244"/>
      <c r="CT2" s="244"/>
      <c r="CU2" s="244"/>
      <c r="CV2" s="244"/>
      <c r="CW2" s="244"/>
      <c r="CX2" s="244"/>
      <c r="CY2" s="244"/>
      <c r="CZ2" s="244"/>
      <c r="DA2" s="244"/>
      <c r="DB2" s="244"/>
      <c r="DC2" s="244"/>
      <c r="DD2" s="244"/>
      <c r="DE2" s="244"/>
      <c r="DF2" s="244"/>
      <c r="DG2" s="244"/>
      <c r="DH2" s="244"/>
      <c r="DI2" s="244"/>
      <c r="DJ2" s="244"/>
      <c r="DK2" s="244"/>
      <c r="DL2" s="244"/>
      <c r="DM2" s="244"/>
      <c r="DN2" s="244"/>
      <c r="DO2" s="244"/>
      <c r="DP2" s="244"/>
      <c r="DQ2" s="244"/>
      <c r="DR2" s="244"/>
      <c r="DS2" s="244"/>
      <c r="DT2" s="244"/>
      <c r="DU2" s="244"/>
      <c r="DV2" s="244"/>
      <c r="DW2" s="244"/>
      <c r="DX2" s="244"/>
      <c r="DY2" s="244"/>
      <c r="DZ2" s="244"/>
      <c r="EA2" s="244"/>
      <c r="EB2" s="244"/>
      <c r="EC2" s="244"/>
      <c r="ED2" s="244"/>
      <c r="EE2" s="244"/>
      <c r="EF2" s="244"/>
      <c r="EG2" s="244"/>
      <c r="EH2" s="244"/>
      <c r="EI2" s="244"/>
      <c r="EJ2" s="244"/>
      <c r="EK2" s="244"/>
      <c r="EL2" s="244"/>
      <c r="EM2" s="244"/>
      <c r="EN2" s="244"/>
      <c r="EO2" s="244"/>
      <c r="EP2" s="244"/>
      <c r="EQ2" s="244"/>
      <c r="ER2" s="244"/>
      <c r="ES2" s="244"/>
      <c r="ET2" s="244"/>
      <c r="EU2" s="244"/>
      <c r="EV2" s="244"/>
      <c r="EW2" s="244"/>
      <c r="EX2" s="244"/>
      <c r="EY2" s="244"/>
      <c r="EZ2" s="244"/>
      <c r="FA2" s="244"/>
      <c r="FB2" s="244"/>
      <c r="FC2" s="244"/>
      <c r="FD2" s="244"/>
      <c r="FE2" s="244"/>
      <c r="FF2" s="244"/>
      <c r="FG2" s="244"/>
      <c r="FH2" s="244"/>
      <c r="FI2" s="244"/>
      <c r="FJ2" s="244"/>
      <c r="FK2" s="244"/>
      <c r="FL2" s="244"/>
      <c r="FM2" s="244"/>
      <c r="FN2" s="244"/>
      <c r="FO2" s="244"/>
      <c r="FP2" s="244"/>
      <c r="FQ2" s="244"/>
      <c r="FR2" s="244"/>
      <c r="FS2" s="244"/>
      <c r="FT2" s="244"/>
      <c r="FU2" s="244"/>
      <c r="FV2" s="244"/>
      <c r="FW2" s="244"/>
      <c r="FX2" s="244"/>
      <c r="FY2" s="244"/>
      <c r="FZ2" s="244"/>
      <c r="GA2" s="244"/>
      <c r="GB2" s="244"/>
      <c r="GC2" s="244"/>
      <c r="GD2" s="244"/>
      <c r="GE2" s="244"/>
      <c r="GF2" s="244"/>
      <c r="GG2" s="244"/>
      <c r="GH2" s="244"/>
      <c r="GI2" s="244"/>
      <c r="GJ2" s="244"/>
      <c r="GK2" s="244"/>
      <c r="GL2" s="244"/>
      <c r="GM2" s="244"/>
      <c r="GN2" s="244"/>
      <c r="GO2" s="244"/>
      <c r="GP2" s="244"/>
      <c r="GQ2" s="244"/>
      <c r="GR2" s="244"/>
      <c r="GS2" s="244"/>
      <c r="GT2" s="244"/>
      <c r="GU2" s="244"/>
      <c r="GV2" s="244"/>
      <c r="GW2" s="244"/>
      <c r="GX2" s="244"/>
      <c r="GY2" s="244"/>
      <c r="GZ2" s="244"/>
      <c r="HA2" s="244"/>
      <c r="HB2" s="244"/>
      <c r="HC2" s="244"/>
      <c r="HD2" s="244"/>
      <c r="HE2" s="244"/>
      <c r="HF2" s="244"/>
      <c r="HG2" s="244"/>
      <c r="HH2" s="244"/>
      <c r="HI2" s="244"/>
      <c r="HJ2" s="244"/>
      <c r="HK2" s="244"/>
      <c r="HL2" s="244"/>
    </row>
    <row r="3" s="233" customFormat="1" ht="21.5" customHeight="1" spans="1:220">
      <c r="A3" s="248" t="s">
        <v>52</v>
      </c>
      <c r="B3" s="249" t="s">
        <v>218</v>
      </c>
      <c r="C3" s="250" t="s">
        <v>207</v>
      </c>
      <c r="D3" s="250"/>
      <c r="E3" s="251"/>
      <c r="F3" s="252"/>
      <c r="G3" s="253"/>
      <c r="H3" s="253"/>
      <c r="I3" s="253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DK3" s="252"/>
      <c r="DL3" s="252"/>
      <c r="DM3" s="252"/>
      <c r="DN3" s="252"/>
      <c r="DO3" s="252"/>
      <c r="DP3" s="252"/>
      <c r="DQ3" s="252"/>
      <c r="DR3" s="252"/>
      <c r="DS3" s="252"/>
      <c r="DT3" s="252"/>
      <c r="DU3" s="252"/>
      <c r="DV3" s="252"/>
      <c r="DW3" s="252"/>
      <c r="DX3" s="252"/>
      <c r="DY3" s="252"/>
      <c r="DZ3" s="252"/>
      <c r="EA3" s="252"/>
      <c r="EB3" s="252"/>
      <c r="EC3" s="252"/>
      <c r="ED3" s="252"/>
      <c r="EE3" s="252"/>
      <c r="EF3" s="252"/>
      <c r="EG3" s="252"/>
      <c r="EH3" s="252"/>
      <c r="EI3" s="252"/>
      <c r="EJ3" s="252"/>
      <c r="EK3" s="252"/>
      <c r="EL3" s="252"/>
      <c r="EM3" s="252"/>
      <c r="EN3" s="252"/>
      <c r="EO3" s="252"/>
      <c r="EP3" s="252"/>
      <c r="EQ3" s="252"/>
      <c r="ER3" s="252"/>
      <c r="ES3" s="252"/>
      <c r="ET3" s="252"/>
      <c r="EU3" s="252"/>
      <c r="EV3" s="252"/>
      <c r="EW3" s="252"/>
      <c r="EX3" s="252"/>
      <c r="EY3" s="252"/>
      <c r="EZ3" s="252"/>
      <c r="FA3" s="252"/>
      <c r="FB3" s="252"/>
      <c r="FC3" s="252"/>
      <c r="FD3" s="252"/>
      <c r="FE3" s="252"/>
      <c r="FF3" s="252"/>
      <c r="FG3" s="252"/>
      <c r="FH3" s="252"/>
      <c r="FI3" s="252"/>
      <c r="FJ3" s="252"/>
      <c r="FK3" s="252"/>
      <c r="FL3" s="252"/>
      <c r="FM3" s="252"/>
      <c r="FN3" s="252"/>
      <c r="FO3" s="252"/>
      <c r="FP3" s="252"/>
      <c r="FQ3" s="252"/>
      <c r="FR3" s="252"/>
      <c r="FS3" s="252"/>
      <c r="FT3" s="252"/>
      <c r="FU3" s="252"/>
      <c r="FV3" s="252"/>
      <c r="FW3" s="252"/>
      <c r="FX3" s="252"/>
      <c r="FY3" s="252"/>
      <c r="FZ3" s="252"/>
      <c r="GA3" s="252"/>
      <c r="GB3" s="252"/>
      <c r="GC3" s="252"/>
      <c r="GD3" s="252"/>
      <c r="GE3" s="252"/>
      <c r="GF3" s="252"/>
      <c r="GG3" s="252"/>
      <c r="GH3" s="252"/>
      <c r="GI3" s="252"/>
      <c r="GJ3" s="252"/>
      <c r="GK3" s="252"/>
      <c r="GL3" s="252"/>
      <c r="GM3" s="252"/>
      <c r="GN3" s="252"/>
      <c r="GO3" s="252"/>
      <c r="GP3" s="252"/>
      <c r="GQ3" s="252"/>
      <c r="GR3" s="252"/>
      <c r="GS3" s="252"/>
      <c r="GT3" s="252"/>
      <c r="GU3" s="252"/>
      <c r="GV3" s="252"/>
      <c r="GW3" s="252"/>
      <c r="GX3" s="252"/>
      <c r="GY3" s="252"/>
      <c r="GZ3" s="252"/>
      <c r="HA3" s="252"/>
      <c r="HB3" s="252"/>
      <c r="HC3" s="252"/>
      <c r="HD3" s="252"/>
      <c r="HE3" s="252"/>
      <c r="HF3" s="252"/>
      <c r="HG3" s="252"/>
      <c r="HH3" s="252"/>
      <c r="HI3" s="252"/>
      <c r="HJ3" s="252"/>
      <c r="HK3" s="252"/>
      <c r="HL3" s="252"/>
    </row>
    <row r="4" s="233" customFormat="1" ht="21" customHeight="1" spans="1:220">
      <c r="A4" s="254"/>
      <c r="B4" s="255"/>
      <c r="C4" s="256" t="s">
        <v>449</v>
      </c>
      <c r="D4" s="256" t="s">
        <v>450</v>
      </c>
      <c r="E4" s="257"/>
      <c r="F4" s="252"/>
      <c r="G4" s="253"/>
      <c r="H4" s="253"/>
      <c r="I4" s="253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  <c r="CU4" s="252"/>
      <c r="CV4" s="252"/>
      <c r="CW4" s="252"/>
      <c r="CX4" s="252"/>
      <c r="CY4" s="252"/>
      <c r="CZ4" s="252"/>
      <c r="DA4" s="252"/>
      <c r="DB4" s="252"/>
      <c r="DC4" s="252"/>
      <c r="DD4" s="252"/>
      <c r="DE4" s="252"/>
      <c r="DF4" s="252"/>
      <c r="DG4" s="252"/>
      <c r="DH4" s="252"/>
      <c r="DI4" s="252"/>
      <c r="DJ4" s="252"/>
      <c r="DK4" s="252"/>
      <c r="DL4" s="252"/>
      <c r="DM4" s="252"/>
      <c r="DN4" s="252"/>
      <c r="DO4" s="252"/>
      <c r="DP4" s="252"/>
      <c r="DQ4" s="252"/>
      <c r="DR4" s="252"/>
      <c r="DS4" s="252"/>
      <c r="DT4" s="252"/>
      <c r="DU4" s="252"/>
      <c r="DV4" s="252"/>
      <c r="DW4" s="252"/>
      <c r="DX4" s="252"/>
      <c r="DY4" s="252"/>
      <c r="DZ4" s="252"/>
      <c r="EA4" s="252"/>
      <c r="EB4" s="252"/>
      <c r="EC4" s="252"/>
      <c r="ED4" s="252"/>
      <c r="EE4" s="252"/>
      <c r="EF4" s="252"/>
      <c r="EG4" s="252"/>
      <c r="EH4" s="252"/>
      <c r="EI4" s="252"/>
      <c r="EJ4" s="252"/>
      <c r="EK4" s="252"/>
      <c r="EL4" s="252"/>
      <c r="EM4" s="252"/>
      <c r="EN4" s="252"/>
      <c r="EO4" s="252"/>
      <c r="EP4" s="252"/>
      <c r="EQ4" s="252"/>
      <c r="ER4" s="252"/>
      <c r="ES4" s="252"/>
      <c r="ET4" s="252"/>
      <c r="EU4" s="252"/>
      <c r="EV4" s="252"/>
      <c r="EW4" s="252"/>
      <c r="EX4" s="252"/>
      <c r="EY4" s="252"/>
      <c r="EZ4" s="252"/>
      <c r="FA4" s="252"/>
      <c r="FB4" s="252"/>
      <c r="FC4" s="252"/>
      <c r="FD4" s="252"/>
      <c r="FE4" s="252"/>
      <c r="FF4" s="252"/>
      <c r="FG4" s="252"/>
      <c r="FH4" s="252"/>
      <c r="FI4" s="252"/>
      <c r="FJ4" s="252"/>
      <c r="FK4" s="252"/>
      <c r="FL4" s="252"/>
      <c r="FM4" s="252"/>
      <c r="FN4" s="252"/>
      <c r="FO4" s="252"/>
      <c r="FP4" s="252"/>
      <c r="FQ4" s="252"/>
      <c r="FR4" s="252"/>
      <c r="FS4" s="252"/>
      <c r="FT4" s="252"/>
      <c r="FU4" s="252"/>
      <c r="FV4" s="252"/>
      <c r="FW4" s="252"/>
      <c r="FX4" s="252"/>
      <c r="FY4" s="252"/>
      <c r="FZ4" s="252"/>
      <c r="GA4" s="252"/>
      <c r="GB4" s="252"/>
      <c r="GC4" s="252"/>
      <c r="GD4" s="252"/>
      <c r="GE4" s="252"/>
      <c r="GF4" s="252"/>
      <c r="GG4" s="252"/>
      <c r="GH4" s="252"/>
      <c r="GI4" s="252"/>
      <c r="GJ4" s="252"/>
      <c r="GK4" s="252"/>
      <c r="GL4" s="252"/>
      <c r="GM4" s="252"/>
      <c r="GN4" s="252"/>
      <c r="GO4" s="252"/>
      <c r="GP4" s="252"/>
      <c r="GQ4" s="252"/>
      <c r="GR4" s="252"/>
      <c r="GS4" s="252"/>
      <c r="GT4" s="252"/>
      <c r="GU4" s="252"/>
      <c r="GV4" s="252"/>
      <c r="GW4" s="252"/>
      <c r="GX4" s="252"/>
      <c r="GY4" s="252"/>
      <c r="GZ4" s="252"/>
      <c r="HA4" s="252"/>
      <c r="HB4" s="252"/>
      <c r="HC4" s="252"/>
      <c r="HD4" s="252"/>
      <c r="HE4" s="252"/>
      <c r="HF4" s="252"/>
      <c r="HG4" s="252"/>
      <c r="HH4" s="252"/>
      <c r="HI4" s="252"/>
      <c r="HJ4" s="252"/>
      <c r="HK4" s="252"/>
      <c r="HL4" s="252"/>
    </row>
    <row r="5" s="233" customFormat="1" ht="28" customHeight="1" spans="1:220">
      <c r="A5" s="254"/>
      <c r="B5" s="255"/>
      <c r="C5" s="256"/>
      <c r="D5" s="256" t="s">
        <v>451</v>
      </c>
      <c r="E5" s="258" t="s">
        <v>452</v>
      </c>
      <c r="F5" s="252"/>
      <c r="G5" s="253"/>
      <c r="H5" s="253"/>
      <c r="I5" s="253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/>
      <c r="DO5" s="252"/>
      <c r="DP5" s="252"/>
      <c r="DQ5" s="252"/>
      <c r="DR5" s="252"/>
      <c r="DS5" s="252"/>
      <c r="DT5" s="252"/>
      <c r="DU5" s="252"/>
      <c r="DV5" s="252"/>
      <c r="DW5" s="252"/>
      <c r="DX5" s="252"/>
      <c r="DY5" s="252"/>
      <c r="DZ5" s="252"/>
      <c r="EA5" s="252"/>
      <c r="EB5" s="252"/>
      <c r="EC5" s="252"/>
      <c r="ED5" s="252"/>
      <c r="EE5" s="252"/>
      <c r="EF5" s="252"/>
      <c r="EG5" s="252"/>
      <c r="EH5" s="252"/>
      <c r="EI5" s="252"/>
      <c r="EJ5" s="252"/>
      <c r="EK5" s="252"/>
      <c r="EL5" s="252"/>
      <c r="EM5" s="252"/>
      <c r="EN5" s="252"/>
      <c r="EO5" s="252"/>
      <c r="EP5" s="252"/>
      <c r="EQ5" s="252"/>
      <c r="ER5" s="252"/>
      <c r="ES5" s="252"/>
      <c r="ET5" s="252"/>
      <c r="EU5" s="252"/>
      <c r="EV5" s="252"/>
      <c r="EW5" s="252"/>
      <c r="EX5" s="252"/>
      <c r="EY5" s="252"/>
      <c r="EZ5" s="252"/>
      <c r="FA5" s="252"/>
      <c r="FB5" s="252"/>
      <c r="FC5" s="252"/>
      <c r="FD5" s="252"/>
      <c r="FE5" s="252"/>
      <c r="FF5" s="252"/>
      <c r="FG5" s="252"/>
      <c r="FH5" s="252"/>
      <c r="FI5" s="252"/>
      <c r="FJ5" s="252"/>
      <c r="FK5" s="252"/>
      <c r="FL5" s="252"/>
      <c r="FM5" s="252"/>
      <c r="FN5" s="252"/>
      <c r="FO5" s="252"/>
      <c r="FP5" s="252"/>
      <c r="FQ5" s="252"/>
      <c r="FR5" s="252"/>
      <c r="FS5" s="252"/>
      <c r="FT5" s="252"/>
      <c r="FU5" s="252"/>
      <c r="FV5" s="252"/>
      <c r="FW5" s="252"/>
      <c r="FX5" s="252"/>
      <c r="FY5" s="252"/>
      <c r="FZ5" s="252"/>
      <c r="GA5" s="252"/>
      <c r="GB5" s="252"/>
      <c r="GC5" s="252"/>
      <c r="GD5" s="252"/>
      <c r="GE5" s="252"/>
      <c r="GF5" s="252"/>
      <c r="GG5" s="252"/>
      <c r="GH5" s="252"/>
      <c r="GI5" s="252"/>
      <c r="GJ5" s="252"/>
      <c r="GK5" s="252"/>
      <c r="GL5" s="252"/>
      <c r="GM5" s="252"/>
      <c r="GN5" s="252"/>
      <c r="GO5" s="252"/>
      <c r="GP5" s="252"/>
      <c r="GQ5" s="252"/>
      <c r="GR5" s="252"/>
      <c r="GS5" s="252"/>
      <c r="GT5" s="252"/>
      <c r="GU5" s="252"/>
      <c r="GV5" s="252"/>
      <c r="GW5" s="252"/>
      <c r="GX5" s="252"/>
      <c r="GY5" s="252"/>
      <c r="GZ5" s="252"/>
      <c r="HA5" s="252"/>
      <c r="HB5" s="252"/>
      <c r="HC5" s="252"/>
      <c r="HD5" s="252"/>
      <c r="HE5" s="252"/>
      <c r="HF5" s="252"/>
      <c r="HG5" s="252"/>
      <c r="HH5" s="252"/>
      <c r="HI5" s="252"/>
      <c r="HJ5" s="252"/>
      <c r="HK5" s="252"/>
      <c r="HL5" s="252"/>
    </row>
    <row r="6" s="233" customFormat="1" ht="23.15" customHeight="1" spans="1:220">
      <c r="A6" s="259" t="s">
        <v>219</v>
      </c>
      <c r="B6" s="259" t="s">
        <v>57</v>
      </c>
      <c r="C6" s="260">
        <v>15853.7</v>
      </c>
      <c r="D6" s="261"/>
      <c r="E6" s="262"/>
      <c r="F6" s="252"/>
      <c r="G6" s="253"/>
      <c r="H6" s="253"/>
      <c r="I6" s="253"/>
      <c r="J6" s="252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52"/>
      <c r="AG6" s="252"/>
      <c r="AH6" s="252"/>
      <c r="AI6" s="252"/>
      <c r="AJ6" s="252"/>
      <c r="AK6" s="252"/>
      <c r="AL6" s="252"/>
      <c r="AM6" s="252"/>
      <c r="AN6" s="252"/>
      <c r="AO6" s="252"/>
      <c r="AP6" s="252"/>
      <c r="AQ6" s="252"/>
      <c r="AR6" s="252"/>
      <c r="AS6" s="252"/>
      <c r="AT6" s="252"/>
      <c r="AU6" s="252"/>
      <c r="AV6" s="252"/>
      <c r="AW6" s="252"/>
      <c r="AX6" s="252"/>
      <c r="AY6" s="252"/>
      <c r="AZ6" s="252"/>
      <c r="BA6" s="252"/>
      <c r="BB6" s="252"/>
      <c r="BC6" s="252"/>
      <c r="BD6" s="252"/>
      <c r="BE6" s="252"/>
      <c r="BF6" s="252"/>
      <c r="BG6" s="252"/>
      <c r="BH6" s="252"/>
      <c r="BI6" s="252"/>
      <c r="BJ6" s="252"/>
      <c r="BK6" s="252"/>
      <c r="BL6" s="252"/>
      <c r="BM6" s="252"/>
      <c r="BN6" s="252"/>
      <c r="BO6" s="252"/>
      <c r="BP6" s="252"/>
      <c r="BQ6" s="252"/>
      <c r="BR6" s="252"/>
      <c r="BS6" s="252"/>
      <c r="BT6" s="252"/>
      <c r="BU6" s="252"/>
      <c r="BV6" s="252"/>
      <c r="BW6" s="252"/>
      <c r="BX6" s="252"/>
      <c r="BY6" s="252"/>
      <c r="BZ6" s="252"/>
      <c r="CA6" s="252"/>
      <c r="CB6" s="252"/>
      <c r="CC6" s="252"/>
      <c r="CD6" s="252"/>
      <c r="CE6" s="252"/>
      <c r="CF6" s="252"/>
      <c r="CG6" s="252"/>
      <c r="CH6" s="252"/>
      <c r="CI6" s="252"/>
      <c r="CJ6" s="252"/>
      <c r="CK6" s="252"/>
      <c r="CL6" s="252"/>
      <c r="CM6" s="252"/>
      <c r="CN6" s="252"/>
      <c r="CO6" s="252"/>
      <c r="CP6" s="252"/>
      <c r="CQ6" s="252"/>
      <c r="CR6" s="252"/>
      <c r="CS6" s="252"/>
      <c r="CT6" s="252"/>
      <c r="CU6" s="252"/>
      <c r="CV6" s="252"/>
      <c r="CW6" s="252"/>
      <c r="CX6" s="252"/>
      <c r="CY6" s="252"/>
      <c r="CZ6" s="252"/>
      <c r="DA6" s="252"/>
      <c r="DB6" s="252"/>
      <c r="DC6" s="252"/>
      <c r="DD6" s="252"/>
      <c r="DE6" s="252"/>
      <c r="DF6" s="252"/>
      <c r="DG6" s="252"/>
      <c r="DH6" s="252"/>
      <c r="DI6" s="252"/>
      <c r="DJ6" s="252"/>
      <c r="DK6" s="252"/>
      <c r="DL6" s="252"/>
      <c r="DM6" s="252"/>
      <c r="DN6" s="252"/>
      <c r="DO6" s="252"/>
      <c r="DP6" s="252"/>
      <c r="DQ6" s="252"/>
      <c r="DR6" s="252"/>
      <c r="DS6" s="252"/>
      <c r="DT6" s="252"/>
      <c r="DU6" s="252"/>
      <c r="DV6" s="252"/>
      <c r="DW6" s="252"/>
      <c r="DX6" s="252"/>
      <c r="DY6" s="252"/>
      <c r="DZ6" s="252"/>
      <c r="EA6" s="252"/>
      <c r="EB6" s="252"/>
      <c r="EC6" s="252"/>
      <c r="ED6" s="252"/>
      <c r="EE6" s="252"/>
      <c r="EF6" s="252"/>
      <c r="EG6" s="252"/>
      <c r="EH6" s="252"/>
      <c r="EI6" s="252"/>
      <c r="EJ6" s="252"/>
      <c r="EK6" s="252"/>
      <c r="EL6" s="252"/>
      <c r="EM6" s="252"/>
      <c r="EN6" s="252"/>
      <c r="EO6" s="252"/>
      <c r="EP6" s="252"/>
      <c r="EQ6" s="252"/>
      <c r="ER6" s="252"/>
      <c r="ES6" s="252"/>
      <c r="ET6" s="252"/>
      <c r="EU6" s="252"/>
      <c r="EV6" s="252"/>
      <c r="EW6" s="252"/>
      <c r="EX6" s="252"/>
      <c r="EY6" s="252"/>
      <c r="EZ6" s="252"/>
      <c r="FA6" s="252"/>
      <c r="FB6" s="252"/>
      <c r="FC6" s="252"/>
      <c r="FD6" s="252"/>
      <c r="FE6" s="252"/>
      <c r="FF6" s="252"/>
      <c r="FG6" s="252"/>
      <c r="FH6" s="252"/>
      <c r="FI6" s="252"/>
      <c r="FJ6" s="252"/>
      <c r="FK6" s="252"/>
      <c r="FL6" s="252"/>
      <c r="FM6" s="252"/>
      <c r="FN6" s="252"/>
      <c r="FO6" s="252"/>
      <c r="FP6" s="252"/>
      <c r="FQ6" s="252"/>
      <c r="FR6" s="252"/>
      <c r="FS6" s="252"/>
      <c r="FT6" s="252"/>
      <c r="FU6" s="252"/>
      <c r="FV6" s="252"/>
      <c r="FW6" s="252"/>
      <c r="FX6" s="252"/>
      <c r="FY6" s="252"/>
      <c r="FZ6" s="252"/>
      <c r="GA6" s="252"/>
      <c r="GB6" s="252"/>
      <c r="GC6" s="252"/>
      <c r="GD6" s="252"/>
      <c r="GE6" s="252"/>
      <c r="GF6" s="252"/>
      <c r="GG6" s="252"/>
      <c r="GH6" s="252"/>
      <c r="GI6" s="252"/>
      <c r="GJ6" s="252"/>
      <c r="GK6" s="252"/>
      <c r="GL6" s="252"/>
      <c r="GM6" s="252"/>
      <c r="GN6" s="252"/>
      <c r="GO6" s="252"/>
      <c r="GP6" s="252"/>
      <c r="GQ6" s="252"/>
      <c r="GR6" s="252"/>
      <c r="GS6" s="252"/>
      <c r="GT6" s="252"/>
      <c r="GU6" s="252"/>
      <c r="GV6" s="252"/>
      <c r="GW6" s="252"/>
      <c r="GX6" s="252"/>
      <c r="GY6" s="252"/>
      <c r="GZ6" s="252"/>
      <c r="HA6" s="252"/>
      <c r="HB6" s="252"/>
      <c r="HC6" s="252"/>
      <c r="HD6" s="252"/>
      <c r="HE6" s="252"/>
      <c r="HF6" s="252"/>
      <c r="HG6" s="252"/>
      <c r="HH6" s="252"/>
      <c r="HI6" s="252"/>
      <c r="HJ6" s="252"/>
      <c r="HK6" s="252"/>
      <c r="HL6" s="252"/>
    </row>
    <row r="7" s="233" customFormat="1" ht="23.15" customHeight="1" spans="1:220">
      <c r="A7" s="259" t="s">
        <v>220</v>
      </c>
      <c r="B7" s="259" t="s">
        <v>221</v>
      </c>
      <c r="C7" s="260">
        <v>1527.63</v>
      </c>
      <c r="D7" s="261"/>
      <c r="E7" s="263"/>
      <c r="F7" s="252"/>
      <c r="G7" s="253"/>
      <c r="H7" s="253"/>
      <c r="I7" s="253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  <c r="AK7" s="252"/>
      <c r="AL7" s="252"/>
      <c r="AM7" s="252"/>
      <c r="AN7" s="252"/>
      <c r="AO7" s="252"/>
      <c r="AP7" s="252"/>
      <c r="AQ7" s="252"/>
      <c r="AR7" s="252"/>
      <c r="AS7" s="252"/>
      <c r="AT7" s="252"/>
      <c r="AU7" s="252"/>
      <c r="AV7" s="252"/>
      <c r="AW7" s="252"/>
      <c r="AX7" s="252"/>
      <c r="AY7" s="252"/>
      <c r="AZ7" s="252"/>
      <c r="BA7" s="252"/>
      <c r="BB7" s="252"/>
      <c r="BC7" s="252"/>
      <c r="BD7" s="252"/>
      <c r="BE7" s="252"/>
      <c r="BF7" s="252"/>
      <c r="BG7" s="252"/>
      <c r="BH7" s="252"/>
      <c r="BI7" s="252"/>
      <c r="BJ7" s="252"/>
      <c r="BK7" s="252"/>
      <c r="BL7" s="252"/>
      <c r="BM7" s="252"/>
      <c r="BN7" s="252"/>
      <c r="BO7" s="252"/>
      <c r="BP7" s="252"/>
      <c r="BQ7" s="252"/>
      <c r="BR7" s="252"/>
      <c r="BS7" s="252"/>
      <c r="BT7" s="252"/>
      <c r="BU7" s="252"/>
      <c r="BV7" s="252"/>
      <c r="BW7" s="252"/>
      <c r="BX7" s="252"/>
      <c r="BY7" s="252"/>
      <c r="BZ7" s="252"/>
      <c r="CA7" s="252"/>
      <c r="CB7" s="252"/>
      <c r="CC7" s="252"/>
      <c r="CD7" s="252"/>
      <c r="CE7" s="252"/>
      <c r="CF7" s="252"/>
      <c r="CG7" s="252"/>
      <c r="CH7" s="252"/>
      <c r="CI7" s="252"/>
      <c r="CJ7" s="252"/>
      <c r="CK7" s="252"/>
      <c r="CL7" s="252"/>
      <c r="CM7" s="252"/>
      <c r="CN7" s="252"/>
      <c r="CO7" s="252"/>
      <c r="CP7" s="252"/>
      <c r="CQ7" s="252"/>
      <c r="CR7" s="252"/>
      <c r="CS7" s="252"/>
      <c r="CT7" s="252"/>
      <c r="CU7" s="252"/>
      <c r="CV7" s="252"/>
      <c r="CW7" s="252"/>
      <c r="CX7" s="252"/>
      <c r="CY7" s="252"/>
      <c r="CZ7" s="252"/>
      <c r="DA7" s="252"/>
      <c r="DB7" s="252"/>
      <c r="DC7" s="252"/>
      <c r="DD7" s="252"/>
      <c r="DE7" s="252"/>
      <c r="DF7" s="252"/>
      <c r="DG7" s="252"/>
      <c r="DH7" s="252"/>
      <c r="DI7" s="252"/>
      <c r="DJ7" s="252"/>
      <c r="DK7" s="252"/>
      <c r="DL7" s="252"/>
      <c r="DM7" s="252"/>
      <c r="DN7" s="252"/>
      <c r="DO7" s="252"/>
      <c r="DP7" s="252"/>
      <c r="DQ7" s="252"/>
      <c r="DR7" s="252"/>
      <c r="DS7" s="252"/>
      <c r="DT7" s="252"/>
      <c r="DU7" s="252"/>
      <c r="DV7" s="252"/>
      <c r="DW7" s="252"/>
      <c r="DX7" s="252"/>
      <c r="DY7" s="252"/>
      <c r="DZ7" s="252"/>
      <c r="EA7" s="252"/>
      <c r="EB7" s="252"/>
      <c r="EC7" s="252"/>
      <c r="ED7" s="252"/>
      <c r="EE7" s="252"/>
      <c r="EF7" s="252"/>
      <c r="EG7" s="252"/>
      <c r="EH7" s="252"/>
      <c r="EI7" s="252"/>
      <c r="EJ7" s="252"/>
      <c r="EK7" s="252"/>
      <c r="EL7" s="252"/>
      <c r="EM7" s="252"/>
      <c r="EN7" s="252"/>
      <c r="EO7" s="252"/>
      <c r="EP7" s="252"/>
      <c r="EQ7" s="252"/>
      <c r="ER7" s="252"/>
      <c r="ES7" s="252"/>
      <c r="ET7" s="252"/>
      <c r="EU7" s="252"/>
      <c r="EV7" s="252"/>
      <c r="EW7" s="252"/>
      <c r="EX7" s="252"/>
      <c r="EY7" s="252"/>
      <c r="EZ7" s="252"/>
      <c r="FA7" s="252"/>
      <c r="FB7" s="252"/>
      <c r="FC7" s="252"/>
      <c r="FD7" s="252"/>
      <c r="FE7" s="252"/>
      <c r="FF7" s="252"/>
      <c r="FG7" s="252"/>
      <c r="FH7" s="252"/>
      <c r="FI7" s="252"/>
      <c r="FJ7" s="252"/>
      <c r="FK7" s="252"/>
      <c r="FL7" s="252"/>
      <c r="FM7" s="252"/>
      <c r="FN7" s="252"/>
      <c r="FO7" s="252"/>
      <c r="FP7" s="252"/>
      <c r="FQ7" s="252"/>
      <c r="FR7" s="252"/>
      <c r="FS7" s="252"/>
      <c r="FT7" s="252"/>
      <c r="FU7" s="252"/>
      <c r="FV7" s="252"/>
      <c r="FW7" s="252"/>
      <c r="FX7" s="252"/>
      <c r="FY7" s="252"/>
      <c r="FZ7" s="252"/>
      <c r="GA7" s="252"/>
      <c r="GB7" s="252"/>
      <c r="GC7" s="252"/>
      <c r="GD7" s="252"/>
      <c r="GE7" s="252"/>
      <c r="GF7" s="252"/>
      <c r="GG7" s="252"/>
      <c r="GH7" s="252"/>
      <c r="GI7" s="252"/>
      <c r="GJ7" s="252"/>
      <c r="GK7" s="252"/>
      <c r="GL7" s="252"/>
      <c r="GM7" s="252"/>
      <c r="GN7" s="252"/>
      <c r="GO7" s="252"/>
      <c r="GP7" s="252"/>
      <c r="GQ7" s="252"/>
      <c r="GR7" s="252"/>
      <c r="GS7" s="252"/>
      <c r="GT7" s="252"/>
      <c r="GU7" s="252"/>
      <c r="GV7" s="252"/>
      <c r="GW7" s="252"/>
      <c r="GX7" s="252"/>
      <c r="GY7" s="252"/>
      <c r="GZ7" s="252"/>
      <c r="HA7" s="252"/>
      <c r="HB7" s="252"/>
      <c r="HC7" s="252"/>
      <c r="HD7" s="252"/>
      <c r="HE7" s="252"/>
      <c r="HF7" s="252"/>
      <c r="HG7" s="252"/>
      <c r="HH7" s="252"/>
      <c r="HI7" s="252"/>
      <c r="HJ7" s="252"/>
      <c r="HK7" s="252"/>
      <c r="HL7" s="252"/>
    </row>
    <row r="8" s="233" customFormat="1" ht="23.15" customHeight="1" spans="1:220">
      <c r="A8" s="264" t="s">
        <v>222</v>
      </c>
      <c r="B8" s="264" t="s">
        <v>223</v>
      </c>
      <c r="C8" s="265">
        <v>1527.63</v>
      </c>
      <c r="D8" s="261"/>
      <c r="E8" s="263"/>
      <c r="F8" s="252"/>
      <c r="G8" s="253"/>
      <c r="H8" s="253"/>
      <c r="I8" s="253"/>
      <c r="J8" s="252"/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252"/>
      <c r="AL8" s="252"/>
      <c r="AM8" s="252"/>
      <c r="AN8" s="252"/>
      <c r="AO8" s="252"/>
      <c r="AP8" s="252"/>
      <c r="AQ8" s="252"/>
      <c r="AR8" s="252"/>
      <c r="AS8" s="252"/>
      <c r="AT8" s="252"/>
      <c r="AU8" s="252"/>
      <c r="AV8" s="252"/>
      <c r="AW8" s="252"/>
      <c r="AX8" s="252"/>
      <c r="AY8" s="252"/>
      <c r="AZ8" s="252"/>
      <c r="BA8" s="252"/>
      <c r="BB8" s="252"/>
      <c r="BC8" s="252"/>
      <c r="BD8" s="252"/>
      <c r="BE8" s="252"/>
      <c r="BF8" s="252"/>
      <c r="BG8" s="252"/>
      <c r="BH8" s="252"/>
      <c r="BI8" s="252"/>
      <c r="BJ8" s="252"/>
      <c r="BK8" s="252"/>
      <c r="BL8" s="252"/>
      <c r="BM8" s="252"/>
      <c r="BN8" s="252"/>
      <c r="BO8" s="252"/>
      <c r="BP8" s="252"/>
      <c r="BQ8" s="252"/>
      <c r="BR8" s="252"/>
      <c r="BS8" s="252"/>
      <c r="BT8" s="252"/>
      <c r="BU8" s="252"/>
      <c r="BV8" s="252"/>
      <c r="BW8" s="252"/>
      <c r="BX8" s="252"/>
      <c r="BY8" s="252"/>
      <c r="BZ8" s="252"/>
      <c r="CA8" s="252"/>
      <c r="CB8" s="252"/>
      <c r="CC8" s="252"/>
      <c r="CD8" s="252"/>
      <c r="CE8" s="252"/>
      <c r="CF8" s="252"/>
      <c r="CG8" s="252"/>
      <c r="CH8" s="252"/>
      <c r="CI8" s="252"/>
      <c r="CJ8" s="252"/>
      <c r="CK8" s="252"/>
      <c r="CL8" s="252"/>
      <c r="CM8" s="252"/>
      <c r="CN8" s="252"/>
      <c r="CO8" s="252"/>
      <c r="CP8" s="252"/>
      <c r="CQ8" s="252"/>
      <c r="CR8" s="252"/>
      <c r="CS8" s="252"/>
      <c r="CT8" s="252"/>
      <c r="CU8" s="252"/>
      <c r="CV8" s="252"/>
      <c r="CW8" s="252"/>
      <c r="CX8" s="252"/>
      <c r="CY8" s="252"/>
      <c r="CZ8" s="252"/>
      <c r="DA8" s="252"/>
      <c r="DB8" s="252"/>
      <c r="DC8" s="252"/>
      <c r="DD8" s="252"/>
      <c r="DE8" s="252"/>
      <c r="DF8" s="252"/>
      <c r="DG8" s="252"/>
      <c r="DH8" s="252"/>
      <c r="DI8" s="252"/>
      <c r="DJ8" s="252"/>
      <c r="DK8" s="252"/>
      <c r="DL8" s="252"/>
      <c r="DM8" s="252"/>
      <c r="DN8" s="252"/>
      <c r="DO8" s="252"/>
      <c r="DP8" s="252"/>
      <c r="DQ8" s="252"/>
      <c r="DR8" s="252"/>
      <c r="DS8" s="252"/>
      <c r="DT8" s="252"/>
      <c r="DU8" s="252"/>
      <c r="DV8" s="252"/>
      <c r="DW8" s="252"/>
      <c r="DX8" s="252"/>
      <c r="DY8" s="252"/>
      <c r="DZ8" s="252"/>
      <c r="EA8" s="252"/>
      <c r="EB8" s="252"/>
      <c r="EC8" s="252"/>
      <c r="ED8" s="252"/>
      <c r="EE8" s="252"/>
      <c r="EF8" s="252"/>
      <c r="EG8" s="252"/>
      <c r="EH8" s="252"/>
      <c r="EI8" s="252"/>
      <c r="EJ8" s="252"/>
      <c r="EK8" s="252"/>
      <c r="EL8" s="252"/>
      <c r="EM8" s="252"/>
      <c r="EN8" s="252"/>
      <c r="EO8" s="252"/>
      <c r="EP8" s="252"/>
      <c r="EQ8" s="252"/>
      <c r="ER8" s="252"/>
      <c r="ES8" s="252"/>
      <c r="ET8" s="252"/>
      <c r="EU8" s="252"/>
      <c r="EV8" s="252"/>
      <c r="EW8" s="252"/>
      <c r="EX8" s="252"/>
      <c r="EY8" s="252"/>
      <c r="EZ8" s="252"/>
      <c r="FA8" s="252"/>
      <c r="FB8" s="252"/>
      <c r="FC8" s="252"/>
      <c r="FD8" s="252"/>
      <c r="FE8" s="252"/>
      <c r="FF8" s="252"/>
      <c r="FG8" s="252"/>
      <c r="FH8" s="252"/>
      <c r="FI8" s="252"/>
      <c r="FJ8" s="252"/>
      <c r="FK8" s="252"/>
      <c r="FL8" s="252"/>
      <c r="FM8" s="252"/>
      <c r="FN8" s="252"/>
      <c r="FO8" s="252"/>
      <c r="FP8" s="252"/>
      <c r="FQ8" s="252"/>
      <c r="FR8" s="252"/>
      <c r="FS8" s="252"/>
      <c r="FT8" s="252"/>
      <c r="FU8" s="252"/>
      <c r="FV8" s="252"/>
      <c r="FW8" s="252"/>
      <c r="FX8" s="252"/>
      <c r="FY8" s="252"/>
      <c r="FZ8" s="252"/>
      <c r="GA8" s="252"/>
      <c r="GB8" s="252"/>
      <c r="GC8" s="252"/>
      <c r="GD8" s="252"/>
      <c r="GE8" s="252"/>
      <c r="GF8" s="252"/>
      <c r="GG8" s="252"/>
      <c r="GH8" s="252"/>
      <c r="GI8" s="252"/>
      <c r="GJ8" s="252"/>
      <c r="GK8" s="252"/>
      <c r="GL8" s="252"/>
      <c r="GM8" s="252"/>
      <c r="GN8" s="252"/>
      <c r="GO8" s="252"/>
      <c r="GP8" s="252"/>
      <c r="GQ8" s="252"/>
      <c r="GR8" s="252"/>
      <c r="GS8" s="252"/>
      <c r="GT8" s="252"/>
      <c r="GU8" s="252"/>
      <c r="GV8" s="252"/>
      <c r="GW8" s="252"/>
      <c r="GX8" s="252"/>
      <c r="GY8" s="252"/>
      <c r="GZ8" s="252"/>
      <c r="HA8" s="252"/>
      <c r="HB8" s="252"/>
      <c r="HC8" s="252"/>
      <c r="HD8" s="252"/>
      <c r="HE8" s="252"/>
      <c r="HF8" s="252"/>
      <c r="HG8" s="252"/>
      <c r="HH8" s="252"/>
      <c r="HI8" s="252"/>
      <c r="HJ8" s="252"/>
      <c r="HK8" s="252"/>
      <c r="HL8" s="252"/>
    </row>
    <row r="9" s="233" customFormat="1" ht="23.15" customHeight="1" spans="1:220">
      <c r="A9" s="259" t="s">
        <v>224</v>
      </c>
      <c r="B9" s="259" t="s">
        <v>225</v>
      </c>
      <c r="C9" s="260">
        <v>6624.17</v>
      </c>
      <c r="D9" s="261"/>
      <c r="E9" s="263"/>
      <c r="F9" s="252"/>
      <c r="G9" s="253"/>
      <c r="H9" s="253"/>
      <c r="I9" s="253"/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2"/>
      <c r="AL9" s="252"/>
      <c r="AM9" s="252"/>
      <c r="AN9" s="252"/>
      <c r="AO9" s="252"/>
      <c r="AP9" s="252"/>
      <c r="AQ9" s="252"/>
      <c r="AR9" s="252"/>
      <c r="AS9" s="252"/>
      <c r="AT9" s="252"/>
      <c r="AU9" s="252"/>
      <c r="AV9" s="252"/>
      <c r="AW9" s="252"/>
      <c r="AX9" s="252"/>
      <c r="AY9" s="252"/>
      <c r="AZ9" s="252"/>
      <c r="BA9" s="252"/>
      <c r="BB9" s="252"/>
      <c r="BC9" s="252"/>
      <c r="BD9" s="252"/>
      <c r="BE9" s="252"/>
      <c r="BF9" s="252"/>
      <c r="BG9" s="252"/>
      <c r="BH9" s="252"/>
      <c r="BI9" s="252"/>
      <c r="BJ9" s="252"/>
      <c r="BK9" s="252"/>
      <c r="BL9" s="252"/>
      <c r="BM9" s="252"/>
      <c r="BN9" s="252"/>
      <c r="BO9" s="252"/>
      <c r="BP9" s="252"/>
      <c r="BQ9" s="252"/>
      <c r="BR9" s="252"/>
      <c r="BS9" s="252"/>
      <c r="BT9" s="252"/>
      <c r="BU9" s="252"/>
      <c r="BV9" s="252"/>
      <c r="BW9" s="252"/>
      <c r="BX9" s="252"/>
      <c r="BY9" s="252"/>
      <c r="BZ9" s="252"/>
      <c r="CA9" s="252"/>
      <c r="CB9" s="252"/>
      <c r="CC9" s="252"/>
      <c r="CD9" s="252"/>
      <c r="CE9" s="252"/>
      <c r="CF9" s="252"/>
      <c r="CG9" s="252"/>
      <c r="CH9" s="252"/>
      <c r="CI9" s="252"/>
      <c r="CJ9" s="252"/>
      <c r="CK9" s="252"/>
      <c r="CL9" s="252"/>
      <c r="CM9" s="252"/>
      <c r="CN9" s="252"/>
      <c r="CO9" s="252"/>
      <c r="CP9" s="252"/>
      <c r="CQ9" s="252"/>
      <c r="CR9" s="252"/>
      <c r="CS9" s="252"/>
      <c r="CT9" s="252"/>
      <c r="CU9" s="252"/>
      <c r="CV9" s="252"/>
      <c r="CW9" s="252"/>
      <c r="CX9" s="252"/>
      <c r="CY9" s="252"/>
      <c r="CZ9" s="252"/>
      <c r="DA9" s="252"/>
      <c r="DB9" s="252"/>
      <c r="DC9" s="252"/>
      <c r="DD9" s="252"/>
      <c r="DE9" s="252"/>
      <c r="DF9" s="252"/>
      <c r="DG9" s="252"/>
      <c r="DH9" s="252"/>
      <c r="DI9" s="252"/>
      <c r="DJ9" s="252"/>
      <c r="DK9" s="252"/>
      <c r="DL9" s="252"/>
      <c r="DM9" s="252"/>
      <c r="DN9" s="252"/>
      <c r="DO9" s="252"/>
      <c r="DP9" s="252"/>
      <c r="DQ9" s="252"/>
      <c r="DR9" s="252"/>
      <c r="DS9" s="252"/>
      <c r="DT9" s="252"/>
      <c r="DU9" s="252"/>
      <c r="DV9" s="252"/>
      <c r="DW9" s="252"/>
      <c r="DX9" s="252"/>
      <c r="DY9" s="252"/>
      <c r="DZ9" s="252"/>
      <c r="EA9" s="252"/>
      <c r="EB9" s="252"/>
      <c r="EC9" s="252"/>
      <c r="ED9" s="252"/>
      <c r="EE9" s="252"/>
      <c r="EF9" s="252"/>
      <c r="EG9" s="252"/>
      <c r="EH9" s="252"/>
      <c r="EI9" s="252"/>
      <c r="EJ9" s="252"/>
      <c r="EK9" s="252"/>
      <c r="EL9" s="252"/>
      <c r="EM9" s="252"/>
      <c r="EN9" s="252"/>
      <c r="EO9" s="252"/>
      <c r="EP9" s="252"/>
      <c r="EQ9" s="252"/>
      <c r="ER9" s="252"/>
      <c r="ES9" s="252"/>
      <c r="ET9" s="252"/>
      <c r="EU9" s="252"/>
      <c r="EV9" s="252"/>
      <c r="EW9" s="252"/>
      <c r="EX9" s="252"/>
      <c r="EY9" s="252"/>
      <c r="EZ9" s="252"/>
      <c r="FA9" s="252"/>
      <c r="FB9" s="252"/>
      <c r="FC9" s="252"/>
      <c r="FD9" s="252"/>
      <c r="FE9" s="252"/>
      <c r="FF9" s="252"/>
      <c r="FG9" s="252"/>
      <c r="FH9" s="252"/>
      <c r="FI9" s="252"/>
      <c r="FJ9" s="252"/>
      <c r="FK9" s="252"/>
      <c r="FL9" s="252"/>
      <c r="FM9" s="252"/>
      <c r="FN9" s="252"/>
      <c r="FO9" s="252"/>
      <c r="FP9" s="252"/>
      <c r="FQ9" s="252"/>
      <c r="FR9" s="252"/>
      <c r="FS9" s="252"/>
      <c r="FT9" s="252"/>
      <c r="FU9" s="252"/>
      <c r="FV9" s="252"/>
      <c r="FW9" s="252"/>
      <c r="FX9" s="252"/>
      <c r="FY9" s="252"/>
      <c r="FZ9" s="252"/>
      <c r="GA9" s="252"/>
      <c r="GB9" s="252"/>
      <c r="GC9" s="252"/>
      <c r="GD9" s="252"/>
      <c r="GE9" s="252"/>
      <c r="GF9" s="252"/>
      <c r="GG9" s="252"/>
      <c r="GH9" s="252"/>
      <c r="GI9" s="252"/>
      <c r="GJ9" s="252"/>
      <c r="GK9" s="252"/>
      <c r="GL9" s="252"/>
      <c r="GM9" s="252"/>
      <c r="GN9" s="252"/>
      <c r="GO9" s="252"/>
      <c r="GP9" s="252"/>
      <c r="GQ9" s="252"/>
      <c r="GR9" s="252"/>
      <c r="GS9" s="252"/>
      <c r="GT9" s="252"/>
      <c r="GU9" s="252"/>
      <c r="GV9" s="252"/>
      <c r="GW9" s="252"/>
      <c r="GX9" s="252"/>
      <c r="GY9" s="252"/>
      <c r="GZ9" s="252"/>
      <c r="HA9" s="252"/>
      <c r="HB9" s="252"/>
      <c r="HC9" s="252"/>
      <c r="HD9" s="252"/>
      <c r="HE9" s="252"/>
      <c r="HF9" s="252"/>
      <c r="HG9" s="252"/>
      <c r="HH9" s="252"/>
      <c r="HI9" s="252"/>
      <c r="HJ9" s="252"/>
      <c r="HK9" s="252"/>
      <c r="HL9" s="252"/>
    </row>
    <row r="10" s="233" customFormat="1" ht="23.15" customHeight="1" spans="1:220">
      <c r="A10" s="264" t="s">
        <v>226</v>
      </c>
      <c r="B10" s="264" t="s">
        <v>223</v>
      </c>
      <c r="C10" s="265">
        <v>3108.51</v>
      </c>
      <c r="D10" s="261"/>
      <c r="E10" s="263"/>
      <c r="F10" s="252"/>
      <c r="G10" s="253"/>
      <c r="H10" s="253"/>
      <c r="I10" s="253"/>
      <c r="J10" s="252"/>
      <c r="K10" s="252"/>
      <c r="L10" s="252"/>
      <c r="M10" s="252"/>
      <c r="N10" s="252"/>
      <c r="O10" s="252"/>
      <c r="P10" s="252"/>
      <c r="Q10" s="252"/>
      <c r="R10" s="252"/>
      <c r="S10" s="252"/>
      <c r="T10" s="252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M10" s="252"/>
      <c r="AN10" s="252"/>
      <c r="AO10" s="252"/>
      <c r="AP10" s="252"/>
      <c r="AQ10" s="252"/>
      <c r="AR10" s="252"/>
      <c r="AS10" s="252"/>
      <c r="AT10" s="252"/>
      <c r="AU10" s="252"/>
      <c r="AV10" s="252"/>
      <c r="AW10" s="252"/>
      <c r="AX10" s="252"/>
      <c r="AY10" s="252"/>
      <c r="AZ10" s="252"/>
      <c r="BA10" s="252"/>
      <c r="BB10" s="252"/>
      <c r="BC10" s="252"/>
      <c r="BD10" s="252"/>
      <c r="BE10" s="252"/>
      <c r="BF10" s="252"/>
      <c r="BG10" s="252"/>
      <c r="BH10" s="252"/>
      <c r="BI10" s="252"/>
      <c r="BJ10" s="252"/>
      <c r="BK10" s="252"/>
      <c r="BL10" s="252"/>
      <c r="BM10" s="252"/>
      <c r="BN10" s="252"/>
      <c r="BO10" s="252"/>
      <c r="BP10" s="252"/>
      <c r="BQ10" s="252"/>
      <c r="BR10" s="252"/>
      <c r="BS10" s="252"/>
      <c r="BT10" s="252"/>
      <c r="BU10" s="252"/>
      <c r="BV10" s="252"/>
      <c r="BW10" s="252"/>
      <c r="BX10" s="252"/>
      <c r="BY10" s="252"/>
      <c r="BZ10" s="252"/>
      <c r="CA10" s="252"/>
      <c r="CB10" s="252"/>
      <c r="CC10" s="252"/>
      <c r="CD10" s="252"/>
      <c r="CE10" s="252"/>
      <c r="CF10" s="252"/>
      <c r="CG10" s="252"/>
      <c r="CH10" s="252"/>
      <c r="CI10" s="252"/>
      <c r="CJ10" s="252"/>
      <c r="CK10" s="252"/>
      <c r="CL10" s="252"/>
      <c r="CM10" s="252"/>
      <c r="CN10" s="252"/>
      <c r="CO10" s="252"/>
      <c r="CP10" s="252"/>
      <c r="CQ10" s="252"/>
      <c r="CR10" s="252"/>
      <c r="CS10" s="252"/>
      <c r="CT10" s="252"/>
      <c r="CU10" s="252"/>
      <c r="CV10" s="252"/>
      <c r="CW10" s="252"/>
      <c r="CX10" s="252"/>
      <c r="CY10" s="252"/>
      <c r="CZ10" s="252"/>
      <c r="DA10" s="252"/>
      <c r="DB10" s="252"/>
      <c r="DC10" s="252"/>
      <c r="DD10" s="252"/>
      <c r="DE10" s="252"/>
      <c r="DF10" s="252"/>
      <c r="DG10" s="252"/>
      <c r="DH10" s="252"/>
      <c r="DI10" s="252"/>
      <c r="DJ10" s="252"/>
      <c r="DK10" s="252"/>
      <c r="DL10" s="252"/>
      <c r="DM10" s="252"/>
      <c r="DN10" s="252"/>
      <c r="DO10" s="252"/>
      <c r="DP10" s="252"/>
      <c r="DQ10" s="252"/>
      <c r="DR10" s="252"/>
      <c r="DS10" s="252"/>
      <c r="DT10" s="252"/>
      <c r="DU10" s="252"/>
      <c r="DV10" s="252"/>
      <c r="DW10" s="252"/>
      <c r="DX10" s="252"/>
      <c r="DY10" s="252"/>
      <c r="DZ10" s="252"/>
      <c r="EA10" s="252"/>
      <c r="EB10" s="252"/>
      <c r="EC10" s="252"/>
      <c r="ED10" s="252"/>
      <c r="EE10" s="252"/>
      <c r="EF10" s="252"/>
      <c r="EG10" s="252"/>
      <c r="EH10" s="252"/>
      <c r="EI10" s="252"/>
      <c r="EJ10" s="252"/>
      <c r="EK10" s="252"/>
      <c r="EL10" s="252"/>
      <c r="EM10" s="252"/>
      <c r="EN10" s="252"/>
      <c r="EO10" s="252"/>
      <c r="EP10" s="252"/>
      <c r="EQ10" s="252"/>
      <c r="ER10" s="252"/>
      <c r="ES10" s="252"/>
      <c r="ET10" s="252"/>
      <c r="EU10" s="252"/>
      <c r="EV10" s="252"/>
      <c r="EW10" s="252"/>
      <c r="EX10" s="252"/>
      <c r="EY10" s="252"/>
      <c r="EZ10" s="252"/>
      <c r="FA10" s="252"/>
      <c r="FB10" s="252"/>
      <c r="FC10" s="252"/>
      <c r="FD10" s="252"/>
      <c r="FE10" s="252"/>
      <c r="FF10" s="252"/>
      <c r="FG10" s="252"/>
      <c r="FH10" s="252"/>
      <c r="FI10" s="252"/>
      <c r="FJ10" s="252"/>
      <c r="FK10" s="252"/>
      <c r="FL10" s="252"/>
      <c r="FM10" s="252"/>
      <c r="FN10" s="252"/>
      <c r="FO10" s="252"/>
      <c r="FP10" s="252"/>
      <c r="FQ10" s="252"/>
      <c r="FR10" s="252"/>
      <c r="FS10" s="252"/>
      <c r="FT10" s="252"/>
      <c r="FU10" s="252"/>
      <c r="FV10" s="252"/>
      <c r="FW10" s="252"/>
      <c r="FX10" s="252"/>
      <c r="FY10" s="252"/>
      <c r="FZ10" s="252"/>
      <c r="GA10" s="252"/>
      <c r="GB10" s="252"/>
      <c r="GC10" s="252"/>
      <c r="GD10" s="252"/>
      <c r="GE10" s="252"/>
      <c r="GF10" s="252"/>
      <c r="GG10" s="252"/>
      <c r="GH10" s="252"/>
      <c r="GI10" s="252"/>
      <c r="GJ10" s="252"/>
      <c r="GK10" s="252"/>
      <c r="GL10" s="252"/>
      <c r="GM10" s="252"/>
      <c r="GN10" s="252"/>
      <c r="GO10" s="252"/>
      <c r="GP10" s="252"/>
      <c r="GQ10" s="252"/>
      <c r="GR10" s="252"/>
      <c r="GS10" s="252"/>
      <c r="GT10" s="252"/>
      <c r="GU10" s="252"/>
      <c r="GV10" s="252"/>
      <c r="GW10" s="252"/>
      <c r="GX10" s="252"/>
      <c r="GY10" s="252"/>
      <c r="GZ10" s="252"/>
      <c r="HA10" s="252"/>
      <c r="HB10" s="252"/>
      <c r="HC10" s="252"/>
      <c r="HD10" s="252"/>
      <c r="HE10" s="252"/>
      <c r="HF10" s="252"/>
      <c r="HG10" s="252"/>
      <c r="HH10" s="252"/>
      <c r="HI10" s="252"/>
      <c r="HJ10" s="252"/>
      <c r="HK10" s="252"/>
      <c r="HL10" s="252"/>
    </row>
    <row r="11" s="233" customFormat="1" ht="23.15" customHeight="1" spans="1:220">
      <c r="A11" s="264" t="s">
        <v>227</v>
      </c>
      <c r="B11" s="264" t="s">
        <v>228</v>
      </c>
      <c r="C11" s="265">
        <v>345.89</v>
      </c>
      <c r="D11" s="261"/>
      <c r="E11" s="263"/>
      <c r="F11" s="252"/>
      <c r="G11" s="253"/>
      <c r="H11" s="253"/>
      <c r="I11" s="253"/>
      <c r="J11" s="252"/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2"/>
      <c r="BA11" s="252"/>
      <c r="BB11" s="252"/>
      <c r="BC11" s="252"/>
      <c r="BD11" s="252"/>
      <c r="BE11" s="252"/>
      <c r="BF11" s="252"/>
      <c r="BG11" s="252"/>
      <c r="BH11" s="252"/>
      <c r="BI11" s="252"/>
      <c r="BJ11" s="252"/>
      <c r="BK11" s="252"/>
      <c r="BL11" s="252"/>
      <c r="BM11" s="252"/>
      <c r="BN11" s="252"/>
      <c r="BO11" s="252"/>
      <c r="BP11" s="252"/>
      <c r="BQ11" s="252"/>
      <c r="BR11" s="252"/>
      <c r="BS11" s="252"/>
      <c r="BT11" s="252"/>
      <c r="BU11" s="252"/>
      <c r="BV11" s="252"/>
      <c r="BW11" s="252"/>
      <c r="BX11" s="252"/>
      <c r="BY11" s="252"/>
      <c r="BZ11" s="252"/>
      <c r="CA11" s="252"/>
      <c r="CB11" s="252"/>
      <c r="CC11" s="252"/>
      <c r="CD11" s="252"/>
      <c r="CE11" s="252"/>
      <c r="CF11" s="252"/>
      <c r="CG11" s="252"/>
      <c r="CH11" s="252"/>
      <c r="CI11" s="252"/>
      <c r="CJ11" s="252"/>
      <c r="CK11" s="252"/>
      <c r="CL11" s="252"/>
      <c r="CM11" s="252"/>
      <c r="CN11" s="252"/>
      <c r="CO11" s="252"/>
      <c r="CP11" s="252"/>
      <c r="CQ11" s="252"/>
      <c r="CR11" s="252"/>
      <c r="CS11" s="252"/>
      <c r="CT11" s="252"/>
      <c r="CU11" s="252"/>
      <c r="CV11" s="252"/>
      <c r="CW11" s="252"/>
      <c r="CX11" s="252"/>
      <c r="CY11" s="252"/>
      <c r="CZ11" s="252"/>
      <c r="DA11" s="252"/>
      <c r="DB11" s="252"/>
      <c r="DC11" s="252"/>
      <c r="DD11" s="252"/>
      <c r="DE11" s="252"/>
      <c r="DF11" s="252"/>
      <c r="DG11" s="252"/>
      <c r="DH11" s="252"/>
      <c r="DI11" s="252"/>
      <c r="DJ11" s="252"/>
      <c r="DK11" s="252"/>
      <c r="DL11" s="252"/>
      <c r="DM11" s="252"/>
      <c r="DN11" s="252"/>
      <c r="DO11" s="252"/>
      <c r="DP11" s="252"/>
      <c r="DQ11" s="252"/>
      <c r="DR11" s="252"/>
      <c r="DS11" s="252"/>
      <c r="DT11" s="252"/>
      <c r="DU11" s="252"/>
      <c r="DV11" s="252"/>
      <c r="DW11" s="252"/>
      <c r="DX11" s="252"/>
      <c r="DY11" s="252"/>
      <c r="DZ11" s="252"/>
      <c r="EA11" s="252"/>
      <c r="EB11" s="252"/>
      <c r="EC11" s="252"/>
      <c r="ED11" s="252"/>
      <c r="EE11" s="252"/>
      <c r="EF11" s="252"/>
      <c r="EG11" s="252"/>
      <c r="EH11" s="252"/>
      <c r="EI11" s="252"/>
      <c r="EJ11" s="252"/>
      <c r="EK11" s="252"/>
      <c r="EL11" s="252"/>
      <c r="EM11" s="252"/>
      <c r="EN11" s="252"/>
      <c r="EO11" s="252"/>
      <c r="EP11" s="252"/>
      <c r="EQ11" s="252"/>
      <c r="ER11" s="252"/>
      <c r="ES11" s="252"/>
      <c r="ET11" s="252"/>
      <c r="EU11" s="252"/>
      <c r="EV11" s="252"/>
      <c r="EW11" s="252"/>
      <c r="EX11" s="252"/>
      <c r="EY11" s="252"/>
      <c r="EZ11" s="252"/>
      <c r="FA11" s="252"/>
      <c r="FB11" s="252"/>
      <c r="FC11" s="252"/>
      <c r="FD11" s="252"/>
      <c r="FE11" s="252"/>
      <c r="FF11" s="252"/>
      <c r="FG11" s="252"/>
      <c r="FH11" s="252"/>
      <c r="FI11" s="252"/>
      <c r="FJ11" s="252"/>
      <c r="FK11" s="252"/>
      <c r="FL11" s="252"/>
      <c r="FM11" s="252"/>
      <c r="FN11" s="252"/>
      <c r="FO11" s="252"/>
      <c r="FP11" s="252"/>
      <c r="FQ11" s="252"/>
      <c r="FR11" s="252"/>
      <c r="FS11" s="252"/>
      <c r="FT11" s="252"/>
      <c r="FU11" s="252"/>
      <c r="FV11" s="252"/>
      <c r="FW11" s="252"/>
      <c r="FX11" s="252"/>
      <c r="FY11" s="252"/>
      <c r="FZ11" s="252"/>
      <c r="GA11" s="252"/>
      <c r="GB11" s="252"/>
      <c r="GC11" s="252"/>
      <c r="GD11" s="252"/>
      <c r="GE11" s="252"/>
      <c r="GF11" s="252"/>
      <c r="GG11" s="252"/>
      <c r="GH11" s="252"/>
      <c r="GI11" s="252"/>
      <c r="GJ11" s="252"/>
      <c r="GK11" s="252"/>
      <c r="GL11" s="252"/>
      <c r="GM11" s="252"/>
      <c r="GN11" s="252"/>
      <c r="GO11" s="252"/>
      <c r="GP11" s="252"/>
      <c r="GQ11" s="252"/>
      <c r="GR11" s="252"/>
      <c r="GS11" s="252"/>
      <c r="GT11" s="252"/>
      <c r="GU11" s="252"/>
      <c r="GV11" s="252"/>
      <c r="GW11" s="252"/>
      <c r="GX11" s="252"/>
      <c r="GY11" s="252"/>
      <c r="GZ11" s="252"/>
      <c r="HA11" s="252"/>
      <c r="HB11" s="252"/>
      <c r="HC11" s="252"/>
      <c r="HD11" s="252"/>
      <c r="HE11" s="252"/>
      <c r="HF11" s="252"/>
      <c r="HG11" s="252"/>
      <c r="HH11" s="252"/>
      <c r="HI11" s="252"/>
      <c r="HJ11" s="252"/>
      <c r="HK11" s="252"/>
      <c r="HL11" s="252"/>
    </row>
    <row r="12" s="233" customFormat="1" ht="23.15" customHeight="1" spans="1:220">
      <c r="A12" s="264" t="s">
        <v>229</v>
      </c>
      <c r="B12" s="264" t="s">
        <v>230</v>
      </c>
      <c r="C12" s="265">
        <v>3119.77</v>
      </c>
      <c r="D12" s="261"/>
      <c r="E12" s="263"/>
      <c r="F12" s="252"/>
      <c r="G12" s="253"/>
      <c r="H12" s="253"/>
      <c r="I12" s="253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2"/>
      <c r="AJ12" s="252"/>
      <c r="AK12" s="252"/>
      <c r="AL12" s="252"/>
      <c r="AM12" s="252"/>
      <c r="AN12" s="252"/>
      <c r="AO12" s="252"/>
      <c r="AP12" s="252"/>
      <c r="AQ12" s="252"/>
      <c r="AR12" s="252"/>
      <c r="AS12" s="252"/>
      <c r="AT12" s="252"/>
      <c r="AU12" s="252"/>
      <c r="AV12" s="252"/>
      <c r="AW12" s="252"/>
      <c r="AX12" s="252"/>
      <c r="AY12" s="252"/>
      <c r="AZ12" s="252"/>
      <c r="BA12" s="252"/>
      <c r="BB12" s="252"/>
      <c r="BC12" s="252"/>
      <c r="BD12" s="252"/>
      <c r="BE12" s="252"/>
      <c r="BF12" s="252"/>
      <c r="BG12" s="252"/>
      <c r="BH12" s="252"/>
      <c r="BI12" s="252"/>
      <c r="BJ12" s="252"/>
      <c r="BK12" s="252"/>
      <c r="BL12" s="252"/>
      <c r="BM12" s="252"/>
      <c r="BN12" s="252"/>
      <c r="BO12" s="252"/>
      <c r="BP12" s="252"/>
      <c r="BQ12" s="252"/>
      <c r="BR12" s="252"/>
      <c r="BS12" s="252"/>
      <c r="BT12" s="252"/>
      <c r="BU12" s="252"/>
      <c r="BV12" s="252"/>
      <c r="BW12" s="252"/>
      <c r="BX12" s="252"/>
      <c r="BY12" s="252"/>
      <c r="BZ12" s="252"/>
      <c r="CA12" s="252"/>
      <c r="CB12" s="252"/>
      <c r="CC12" s="252"/>
      <c r="CD12" s="252"/>
      <c r="CE12" s="252"/>
      <c r="CF12" s="252"/>
      <c r="CG12" s="252"/>
      <c r="CH12" s="252"/>
      <c r="CI12" s="252"/>
      <c r="CJ12" s="252"/>
      <c r="CK12" s="252"/>
      <c r="CL12" s="252"/>
      <c r="CM12" s="252"/>
      <c r="CN12" s="252"/>
      <c r="CO12" s="252"/>
      <c r="CP12" s="252"/>
      <c r="CQ12" s="252"/>
      <c r="CR12" s="252"/>
      <c r="CS12" s="252"/>
      <c r="CT12" s="252"/>
      <c r="CU12" s="252"/>
      <c r="CV12" s="252"/>
      <c r="CW12" s="252"/>
      <c r="CX12" s="252"/>
      <c r="CY12" s="252"/>
      <c r="CZ12" s="252"/>
      <c r="DA12" s="252"/>
      <c r="DB12" s="252"/>
      <c r="DC12" s="252"/>
      <c r="DD12" s="252"/>
      <c r="DE12" s="252"/>
      <c r="DF12" s="252"/>
      <c r="DG12" s="252"/>
      <c r="DH12" s="252"/>
      <c r="DI12" s="252"/>
      <c r="DJ12" s="252"/>
      <c r="DK12" s="252"/>
      <c r="DL12" s="252"/>
      <c r="DM12" s="252"/>
      <c r="DN12" s="252"/>
      <c r="DO12" s="252"/>
      <c r="DP12" s="252"/>
      <c r="DQ12" s="252"/>
      <c r="DR12" s="252"/>
      <c r="DS12" s="252"/>
      <c r="DT12" s="252"/>
      <c r="DU12" s="252"/>
      <c r="DV12" s="252"/>
      <c r="DW12" s="252"/>
      <c r="DX12" s="252"/>
      <c r="DY12" s="252"/>
      <c r="DZ12" s="252"/>
      <c r="EA12" s="252"/>
      <c r="EB12" s="252"/>
      <c r="EC12" s="252"/>
      <c r="ED12" s="252"/>
      <c r="EE12" s="252"/>
      <c r="EF12" s="252"/>
      <c r="EG12" s="252"/>
      <c r="EH12" s="252"/>
      <c r="EI12" s="252"/>
      <c r="EJ12" s="252"/>
      <c r="EK12" s="252"/>
      <c r="EL12" s="252"/>
      <c r="EM12" s="252"/>
      <c r="EN12" s="252"/>
      <c r="EO12" s="252"/>
      <c r="EP12" s="252"/>
      <c r="EQ12" s="252"/>
      <c r="ER12" s="252"/>
      <c r="ES12" s="252"/>
      <c r="ET12" s="252"/>
      <c r="EU12" s="252"/>
      <c r="EV12" s="252"/>
      <c r="EW12" s="252"/>
      <c r="EX12" s="252"/>
      <c r="EY12" s="252"/>
      <c r="EZ12" s="252"/>
      <c r="FA12" s="252"/>
      <c r="FB12" s="252"/>
      <c r="FC12" s="252"/>
      <c r="FD12" s="252"/>
      <c r="FE12" s="252"/>
      <c r="FF12" s="252"/>
      <c r="FG12" s="252"/>
      <c r="FH12" s="252"/>
      <c r="FI12" s="252"/>
      <c r="FJ12" s="252"/>
      <c r="FK12" s="252"/>
      <c r="FL12" s="252"/>
      <c r="FM12" s="252"/>
      <c r="FN12" s="252"/>
      <c r="FO12" s="252"/>
      <c r="FP12" s="252"/>
      <c r="FQ12" s="252"/>
      <c r="FR12" s="252"/>
      <c r="FS12" s="252"/>
      <c r="FT12" s="252"/>
      <c r="FU12" s="252"/>
      <c r="FV12" s="252"/>
      <c r="FW12" s="252"/>
      <c r="FX12" s="252"/>
      <c r="FY12" s="252"/>
      <c r="FZ12" s="252"/>
      <c r="GA12" s="252"/>
      <c r="GB12" s="252"/>
      <c r="GC12" s="252"/>
      <c r="GD12" s="252"/>
      <c r="GE12" s="252"/>
      <c r="GF12" s="252"/>
      <c r="GG12" s="252"/>
      <c r="GH12" s="252"/>
      <c r="GI12" s="252"/>
      <c r="GJ12" s="252"/>
      <c r="GK12" s="252"/>
      <c r="GL12" s="252"/>
      <c r="GM12" s="252"/>
      <c r="GN12" s="252"/>
      <c r="GO12" s="252"/>
      <c r="GP12" s="252"/>
      <c r="GQ12" s="252"/>
      <c r="GR12" s="252"/>
      <c r="GS12" s="252"/>
      <c r="GT12" s="252"/>
      <c r="GU12" s="252"/>
      <c r="GV12" s="252"/>
      <c r="GW12" s="252"/>
      <c r="GX12" s="252"/>
      <c r="GY12" s="252"/>
      <c r="GZ12" s="252"/>
      <c r="HA12" s="252"/>
      <c r="HB12" s="252"/>
      <c r="HC12" s="252"/>
      <c r="HD12" s="252"/>
      <c r="HE12" s="252"/>
      <c r="HF12" s="252"/>
      <c r="HG12" s="252"/>
      <c r="HH12" s="252"/>
      <c r="HI12" s="252"/>
      <c r="HJ12" s="252"/>
      <c r="HK12" s="252"/>
      <c r="HL12" s="252"/>
    </row>
    <row r="13" s="233" customFormat="1" ht="23.15" customHeight="1" spans="1:220">
      <c r="A13" s="264" t="s">
        <v>231</v>
      </c>
      <c r="B13" s="264" t="s">
        <v>232</v>
      </c>
      <c r="C13" s="265">
        <v>50</v>
      </c>
      <c r="D13" s="261"/>
      <c r="E13" s="263"/>
      <c r="F13" s="252"/>
      <c r="G13" s="253"/>
      <c r="H13" s="253"/>
      <c r="I13" s="253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2"/>
      <c r="AM13" s="252"/>
      <c r="AN13" s="252"/>
      <c r="AO13" s="252"/>
      <c r="AP13" s="252"/>
      <c r="AQ13" s="252"/>
      <c r="AR13" s="252"/>
      <c r="AS13" s="252"/>
      <c r="AT13" s="252"/>
      <c r="AU13" s="252"/>
      <c r="AV13" s="252"/>
      <c r="AW13" s="252"/>
      <c r="AX13" s="252"/>
      <c r="AY13" s="252"/>
      <c r="AZ13" s="252"/>
      <c r="BA13" s="252"/>
      <c r="BB13" s="252"/>
      <c r="BC13" s="252"/>
      <c r="BD13" s="252"/>
      <c r="BE13" s="252"/>
      <c r="BF13" s="252"/>
      <c r="BG13" s="252"/>
      <c r="BH13" s="252"/>
      <c r="BI13" s="252"/>
      <c r="BJ13" s="252"/>
      <c r="BK13" s="252"/>
      <c r="BL13" s="252"/>
      <c r="BM13" s="252"/>
      <c r="BN13" s="252"/>
      <c r="BO13" s="252"/>
      <c r="BP13" s="252"/>
      <c r="BQ13" s="252"/>
      <c r="BR13" s="252"/>
      <c r="BS13" s="252"/>
      <c r="BT13" s="252"/>
      <c r="BU13" s="252"/>
      <c r="BV13" s="252"/>
      <c r="BW13" s="252"/>
      <c r="BX13" s="252"/>
      <c r="BY13" s="252"/>
      <c r="BZ13" s="252"/>
      <c r="CA13" s="252"/>
      <c r="CB13" s="252"/>
      <c r="CC13" s="252"/>
      <c r="CD13" s="252"/>
      <c r="CE13" s="252"/>
      <c r="CF13" s="252"/>
      <c r="CG13" s="252"/>
      <c r="CH13" s="252"/>
      <c r="CI13" s="252"/>
      <c r="CJ13" s="252"/>
      <c r="CK13" s="252"/>
      <c r="CL13" s="252"/>
      <c r="CM13" s="252"/>
      <c r="CN13" s="252"/>
      <c r="CO13" s="252"/>
      <c r="CP13" s="252"/>
      <c r="CQ13" s="252"/>
      <c r="CR13" s="252"/>
      <c r="CS13" s="252"/>
      <c r="CT13" s="252"/>
      <c r="CU13" s="252"/>
      <c r="CV13" s="252"/>
      <c r="CW13" s="252"/>
      <c r="CX13" s="252"/>
      <c r="CY13" s="252"/>
      <c r="CZ13" s="252"/>
      <c r="DA13" s="252"/>
      <c r="DB13" s="252"/>
      <c r="DC13" s="252"/>
      <c r="DD13" s="252"/>
      <c r="DE13" s="252"/>
      <c r="DF13" s="252"/>
      <c r="DG13" s="252"/>
      <c r="DH13" s="252"/>
      <c r="DI13" s="252"/>
      <c r="DJ13" s="252"/>
      <c r="DK13" s="252"/>
      <c r="DL13" s="252"/>
      <c r="DM13" s="252"/>
      <c r="DN13" s="252"/>
      <c r="DO13" s="252"/>
      <c r="DP13" s="252"/>
      <c r="DQ13" s="252"/>
      <c r="DR13" s="252"/>
      <c r="DS13" s="252"/>
      <c r="DT13" s="252"/>
      <c r="DU13" s="252"/>
      <c r="DV13" s="252"/>
      <c r="DW13" s="252"/>
      <c r="DX13" s="252"/>
      <c r="DY13" s="252"/>
      <c r="DZ13" s="252"/>
      <c r="EA13" s="252"/>
      <c r="EB13" s="252"/>
      <c r="EC13" s="252"/>
      <c r="ED13" s="252"/>
      <c r="EE13" s="252"/>
      <c r="EF13" s="252"/>
      <c r="EG13" s="252"/>
      <c r="EH13" s="252"/>
      <c r="EI13" s="252"/>
      <c r="EJ13" s="252"/>
      <c r="EK13" s="252"/>
      <c r="EL13" s="252"/>
      <c r="EM13" s="252"/>
      <c r="EN13" s="252"/>
      <c r="EO13" s="252"/>
      <c r="EP13" s="252"/>
      <c r="EQ13" s="252"/>
      <c r="ER13" s="252"/>
      <c r="ES13" s="252"/>
      <c r="ET13" s="252"/>
      <c r="EU13" s="252"/>
      <c r="EV13" s="252"/>
      <c r="EW13" s="252"/>
      <c r="EX13" s="252"/>
      <c r="EY13" s="252"/>
      <c r="EZ13" s="252"/>
      <c r="FA13" s="252"/>
      <c r="FB13" s="252"/>
      <c r="FC13" s="252"/>
      <c r="FD13" s="252"/>
      <c r="FE13" s="252"/>
      <c r="FF13" s="252"/>
      <c r="FG13" s="252"/>
      <c r="FH13" s="252"/>
      <c r="FI13" s="252"/>
      <c r="FJ13" s="252"/>
      <c r="FK13" s="252"/>
      <c r="FL13" s="252"/>
      <c r="FM13" s="252"/>
      <c r="FN13" s="252"/>
      <c r="FO13" s="252"/>
      <c r="FP13" s="252"/>
      <c r="FQ13" s="252"/>
      <c r="FR13" s="252"/>
      <c r="FS13" s="252"/>
      <c r="FT13" s="252"/>
      <c r="FU13" s="252"/>
      <c r="FV13" s="252"/>
      <c r="FW13" s="252"/>
      <c r="FX13" s="252"/>
      <c r="FY13" s="252"/>
      <c r="FZ13" s="252"/>
      <c r="GA13" s="252"/>
      <c r="GB13" s="252"/>
      <c r="GC13" s="252"/>
      <c r="GD13" s="252"/>
      <c r="GE13" s="252"/>
      <c r="GF13" s="252"/>
      <c r="GG13" s="252"/>
      <c r="GH13" s="252"/>
      <c r="GI13" s="252"/>
      <c r="GJ13" s="252"/>
      <c r="GK13" s="252"/>
      <c r="GL13" s="252"/>
      <c r="GM13" s="252"/>
      <c r="GN13" s="252"/>
      <c r="GO13" s="252"/>
      <c r="GP13" s="252"/>
      <c r="GQ13" s="252"/>
      <c r="GR13" s="252"/>
      <c r="GS13" s="252"/>
      <c r="GT13" s="252"/>
      <c r="GU13" s="252"/>
      <c r="GV13" s="252"/>
      <c r="GW13" s="252"/>
      <c r="GX13" s="252"/>
      <c r="GY13" s="252"/>
      <c r="GZ13" s="252"/>
      <c r="HA13" s="252"/>
      <c r="HB13" s="252"/>
      <c r="HC13" s="252"/>
      <c r="HD13" s="252"/>
      <c r="HE13" s="252"/>
      <c r="HF13" s="252"/>
      <c r="HG13" s="252"/>
      <c r="HH13" s="252"/>
      <c r="HI13" s="252"/>
      <c r="HJ13" s="252"/>
      <c r="HK13" s="252"/>
      <c r="HL13" s="252"/>
    </row>
    <row r="14" s="233" customFormat="1" ht="23.15" customHeight="1" spans="1:220">
      <c r="A14" s="259" t="s">
        <v>233</v>
      </c>
      <c r="B14" s="259" t="s">
        <v>234</v>
      </c>
      <c r="C14" s="260">
        <v>698.68</v>
      </c>
      <c r="D14" s="261"/>
      <c r="E14" s="263"/>
      <c r="F14" s="252"/>
      <c r="G14" s="253"/>
      <c r="H14" s="253"/>
      <c r="I14" s="253"/>
      <c r="J14" s="252"/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52"/>
      <c r="AL14" s="252"/>
      <c r="AM14" s="252"/>
      <c r="AN14" s="252"/>
      <c r="AO14" s="252"/>
      <c r="AP14" s="252"/>
      <c r="AQ14" s="252"/>
      <c r="AR14" s="252"/>
      <c r="AS14" s="252"/>
      <c r="AT14" s="252"/>
      <c r="AU14" s="252"/>
      <c r="AV14" s="252"/>
      <c r="AW14" s="252"/>
      <c r="AX14" s="252"/>
      <c r="AY14" s="252"/>
      <c r="AZ14" s="252"/>
      <c r="BA14" s="252"/>
      <c r="BB14" s="252"/>
      <c r="BC14" s="252"/>
      <c r="BD14" s="252"/>
      <c r="BE14" s="252"/>
      <c r="BF14" s="252"/>
      <c r="BG14" s="252"/>
      <c r="BH14" s="252"/>
      <c r="BI14" s="252"/>
      <c r="BJ14" s="252"/>
      <c r="BK14" s="252"/>
      <c r="BL14" s="252"/>
      <c r="BM14" s="252"/>
      <c r="BN14" s="252"/>
      <c r="BO14" s="252"/>
      <c r="BP14" s="252"/>
      <c r="BQ14" s="252"/>
      <c r="BR14" s="252"/>
      <c r="BS14" s="252"/>
      <c r="BT14" s="252"/>
      <c r="BU14" s="252"/>
      <c r="BV14" s="252"/>
      <c r="BW14" s="252"/>
      <c r="BX14" s="252"/>
      <c r="BY14" s="252"/>
      <c r="BZ14" s="252"/>
      <c r="CA14" s="252"/>
      <c r="CB14" s="252"/>
      <c r="CC14" s="252"/>
      <c r="CD14" s="252"/>
      <c r="CE14" s="252"/>
      <c r="CF14" s="252"/>
      <c r="CG14" s="252"/>
      <c r="CH14" s="252"/>
      <c r="CI14" s="252"/>
      <c r="CJ14" s="252"/>
      <c r="CK14" s="252"/>
      <c r="CL14" s="252"/>
      <c r="CM14" s="252"/>
      <c r="CN14" s="252"/>
      <c r="CO14" s="252"/>
      <c r="CP14" s="252"/>
      <c r="CQ14" s="252"/>
      <c r="CR14" s="252"/>
      <c r="CS14" s="252"/>
      <c r="CT14" s="252"/>
      <c r="CU14" s="252"/>
      <c r="CV14" s="252"/>
      <c r="CW14" s="252"/>
      <c r="CX14" s="252"/>
      <c r="CY14" s="252"/>
      <c r="CZ14" s="252"/>
      <c r="DA14" s="252"/>
      <c r="DB14" s="252"/>
      <c r="DC14" s="252"/>
      <c r="DD14" s="252"/>
      <c r="DE14" s="252"/>
      <c r="DF14" s="252"/>
      <c r="DG14" s="252"/>
      <c r="DH14" s="252"/>
      <c r="DI14" s="252"/>
      <c r="DJ14" s="252"/>
      <c r="DK14" s="252"/>
      <c r="DL14" s="252"/>
      <c r="DM14" s="252"/>
      <c r="DN14" s="252"/>
      <c r="DO14" s="252"/>
      <c r="DP14" s="252"/>
      <c r="DQ14" s="252"/>
      <c r="DR14" s="252"/>
      <c r="DS14" s="252"/>
      <c r="DT14" s="252"/>
      <c r="DU14" s="252"/>
      <c r="DV14" s="252"/>
      <c r="DW14" s="252"/>
      <c r="DX14" s="252"/>
      <c r="DY14" s="252"/>
      <c r="DZ14" s="252"/>
      <c r="EA14" s="252"/>
      <c r="EB14" s="252"/>
      <c r="EC14" s="252"/>
      <c r="ED14" s="252"/>
      <c r="EE14" s="252"/>
      <c r="EF14" s="252"/>
      <c r="EG14" s="252"/>
      <c r="EH14" s="252"/>
      <c r="EI14" s="252"/>
      <c r="EJ14" s="252"/>
      <c r="EK14" s="252"/>
      <c r="EL14" s="252"/>
      <c r="EM14" s="252"/>
      <c r="EN14" s="252"/>
      <c r="EO14" s="252"/>
      <c r="EP14" s="252"/>
      <c r="EQ14" s="252"/>
      <c r="ER14" s="252"/>
      <c r="ES14" s="252"/>
      <c r="ET14" s="252"/>
      <c r="EU14" s="252"/>
      <c r="EV14" s="252"/>
      <c r="EW14" s="252"/>
      <c r="EX14" s="252"/>
      <c r="EY14" s="252"/>
      <c r="EZ14" s="252"/>
      <c r="FA14" s="252"/>
      <c r="FB14" s="252"/>
      <c r="FC14" s="252"/>
      <c r="FD14" s="252"/>
      <c r="FE14" s="252"/>
      <c r="FF14" s="252"/>
      <c r="FG14" s="252"/>
      <c r="FH14" s="252"/>
      <c r="FI14" s="252"/>
      <c r="FJ14" s="252"/>
      <c r="FK14" s="252"/>
      <c r="FL14" s="252"/>
      <c r="FM14" s="252"/>
      <c r="FN14" s="252"/>
      <c r="FO14" s="252"/>
      <c r="FP14" s="252"/>
      <c r="FQ14" s="252"/>
      <c r="FR14" s="252"/>
      <c r="FS14" s="252"/>
      <c r="FT14" s="252"/>
      <c r="FU14" s="252"/>
      <c r="FV14" s="252"/>
      <c r="FW14" s="252"/>
      <c r="FX14" s="252"/>
      <c r="FY14" s="252"/>
      <c r="FZ14" s="252"/>
      <c r="GA14" s="252"/>
      <c r="GB14" s="252"/>
      <c r="GC14" s="252"/>
      <c r="GD14" s="252"/>
      <c r="GE14" s="252"/>
      <c r="GF14" s="252"/>
      <c r="GG14" s="252"/>
      <c r="GH14" s="252"/>
      <c r="GI14" s="252"/>
      <c r="GJ14" s="252"/>
      <c r="GK14" s="252"/>
      <c r="GL14" s="252"/>
      <c r="GM14" s="252"/>
      <c r="GN14" s="252"/>
      <c r="GO14" s="252"/>
      <c r="GP14" s="252"/>
      <c r="GQ14" s="252"/>
      <c r="GR14" s="252"/>
      <c r="GS14" s="252"/>
      <c r="GT14" s="252"/>
      <c r="GU14" s="252"/>
      <c r="GV14" s="252"/>
      <c r="GW14" s="252"/>
      <c r="GX14" s="252"/>
      <c r="GY14" s="252"/>
      <c r="GZ14" s="252"/>
      <c r="HA14" s="252"/>
      <c r="HB14" s="252"/>
      <c r="HC14" s="252"/>
      <c r="HD14" s="252"/>
      <c r="HE14" s="252"/>
      <c r="HF14" s="252"/>
      <c r="HG14" s="252"/>
      <c r="HH14" s="252"/>
      <c r="HI14" s="252"/>
      <c r="HJ14" s="252"/>
      <c r="HK14" s="252"/>
      <c r="HL14" s="252"/>
    </row>
    <row r="15" s="233" customFormat="1" ht="23.15" customHeight="1" spans="1:220">
      <c r="A15" s="264" t="s">
        <v>235</v>
      </c>
      <c r="B15" s="264" t="s">
        <v>223</v>
      </c>
      <c r="C15" s="265">
        <v>395.88</v>
      </c>
      <c r="D15" s="261"/>
      <c r="E15" s="263"/>
      <c r="F15" s="252"/>
      <c r="G15" s="253"/>
      <c r="H15" s="253"/>
      <c r="I15" s="253"/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  <c r="AI15" s="252"/>
      <c r="AJ15" s="252"/>
      <c r="AK15" s="252"/>
      <c r="AL15" s="252"/>
      <c r="AM15" s="252"/>
      <c r="AN15" s="252"/>
      <c r="AO15" s="252"/>
      <c r="AP15" s="252"/>
      <c r="AQ15" s="252"/>
      <c r="AR15" s="252"/>
      <c r="AS15" s="252"/>
      <c r="AT15" s="252"/>
      <c r="AU15" s="252"/>
      <c r="AV15" s="252"/>
      <c r="AW15" s="252"/>
      <c r="AX15" s="252"/>
      <c r="AY15" s="252"/>
      <c r="AZ15" s="252"/>
      <c r="BA15" s="252"/>
      <c r="BB15" s="252"/>
      <c r="BC15" s="252"/>
      <c r="BD15" s="252"/>
      <c r="BE15" s="252"/>
      <c r="BF15" s="252"/>
      <c r="BG15" s="252"/>
      <c r="BH15" s="252"/>
      <c r="BI15" s="252"/>
      <c r="BJ15" s="252"/>
      <c r="BK15" s="252"/>
      <c r="BL15" s="252"/>
      <c r="BM15" s="252"/>
      <c r="BN15" s="252"/>
      <c r="BO15" s="252"/>
      <c r="BP15" s="252"/>
      <c r="BQ15" s="252"/>
      <c r="BR15" s="252"/>
      <c r="BS15" s="252"/>
      <c r="BT15" s="252"/>
      <c r="BU15" s="252"/>
      <c r="BV15" s="252"/>
      <c r="BW15" s="252"/>
      <c r="BX15" s="252"/>
      <c r="BY15" s="252"/>
      <c r="BZ15" s="252"/>
      <c r="CA15" s="252"/>
      <c r="CB15" s="252"/>
      <c r="CC15" s="252"/>
      <c r="CD15" s="252"/>
      <c r="CE15" s="252"/>
      <c r="CF15" s="252"/>
      <c r="CG15" s="252"/>
      <c r="CH15" s="252"/>
      <c r="CI15" s="252"/>
      <c r="CJ15" s="252"/>
      <c r="CK15" s="252"/>
      <c r="CL15" s="252"/>
      <c r="CM15" s="252"/>
      <c r="CN15" s="252"/>
      <c r="CO15" s="252"/>
      <c r="CP15" s="252"/>
      <c r="CQ15" s="252"/>
      <c r="CR15" s="252"/>
      <c r="CS15" s="252"/>
      <c r="CT15" s="252"/>
      <c r="CU15" s="252"/>
      <c r="CV15" s="252"/>
      <c r="CW15" s="252"/>
      <c r="CX15" s="252"/>
      <c r="CY15" s="252"/>
      <c r="CZ15" s="252"/>
      <c r="DA15" s="252"/>
      <c r="DB15" s="252"/>
      <c r="DC15" s="252"/>
      <c r="DD15" s="252"/>
      <c r="DE15" s="252"/>
      <c r="DF15" s="252"/>
      <c r="DG15" s="252"/>
      <c r="DH15" s="252"/>
      <c r="DI15" s="252"/>
      <c r="DJ15" s="252"/>
      <c r="DK15" s="252"/>
      <c r="DL15" s="252"/>
      <c r="DM15" s="252"/>
      <c r="DN15" s="252"/>
      <c r="DO15" s="252"/>
      <c r="DP15" s="252"/>
      <c r="DQ15" s="252"/>
      <c r="DR15" s="252"/>
      <c r="DS15" s="252"/>
      <c r="DT15" s="252"/>
      <c r="DU15" s="252"/>
      <c r="DV15" s="252"/>
      <c r="DW15" s="252"/>
      <c r="DX15" s="252"/>
      <c r="DY15" s="252"/>
      <c r="DZ15" s="252"/>
      <c r="EA15" s="252"/>
      <c r="EB15" s="252"/>
      <c r="EC15" s="252"/>
      <c r="ED15" s="252"/>
      <c r="EE15" s="252"/>
      <c r="EF15" s="252"/>
      <c r="EG15" s="252"/>
      <c r="EH15" s="252"/>
      <c r="EI15" s="252"/>
      <c r="EJ15" s="252"/>
      <c r="EK15" s="252"/>
      <c r="EL15" s="252"/>
      <c r="EM15" s="252"/>
      <c r="EN15" s="252"/>
      <c r="EO15" s="252"/>
      <c r="EP15" s="252"/>
      <c r="EQ15" s="252"/>
      <c r="ER15" s="252"/>
      <c r="ES15" s="252"/>
      <c r="ET15" s="252"/>
      <c r="EU15" s="252"/>
      <c r="EV15" s="252"/>
      <c r="EW15" s="252"/>
      <c r="EX15" s="252"/>
      <c r="EY15" s="252"/>
      <c r="EZ15" s="252"/>
      <c r="FA15" s="252"/>
      <c r="FB15" s="252"/>
      <c r="FC15" s="252"/>
      <c r="FD15" s="252"/>
      <c r="FE15" s="252"/>
      <c r="FF15" s="252"/>
      <c r="FG15" s="252"/>
      <c r="FH15" s="252"/>
      <c r="FI15" s="252"/>
      <c r="FJ15" s="252"/>
      <c r="FK15" s="252"/>
      <c r="FL15" s="252"/>
      <c r="FM15" s="252"/>
      <c r="FN15" s="252"/>
      <c r="FO15" s="252"/>
      <c r="FP15" s="252"/>
      <c r="FQ15" s="252"/>
      <c r="FR15" s="252"/>
      <c r="FS15" s="252"/>
      <c r="FT15" s="252"/>
      <c r="FU15" s="252"/>
      <c r="FV15" s="252"/>
      <c r="FW15" s="252"/>
      <c r="FX15" s="252"/>
      <c r="FY15" s="252"/>
      <c r="FZ15" s="252"/>
      <c r="GA15" s="252"/>
      <c r="GB15" s="252"/>
      <c r="GC15" s="252"/>
      <c r="GD15" s="252"/>
      <c r="GE15" s="252"/>
      <c r="GF15" s="252"/>
      <c r="GG15" s="252"/>
      <c r="GH15" s="252"/>
      <c r="GI15" s="252"/>
      <c r="GJ15" s="252"/>
      <c r="GK15" s="252"/>
      <c r="GL15" s="252"/>
      <c r="GM15" s="252"/>
      <c r="GN15" s="252"/>
      <c r="GO15" s="252"/>
      <c r="GP15" s="252"/>
      <c r="GQ15" s="252"/>
      <c r="GR15" s="252"/>
      <c r="GS15" s="252"/>
      <c r="GT15" s="252"/>
      <c r="GU15" s="252"/>
      <c r="GV15" s="252"/>
      <c r="GW15" s="252"/>
      <c r="GX15" s="252"/>
      <c r="GY15" s="252"/>
      <c r="GZ15" s="252"/>
      <c r="HA15" s="252"/>
      <c r="HB15" s="252"/>
      <c r="HC15" s="252"/>
      <c r="HD15" s="252"/>
      <c r="HE15" s="252"/>
      <c r="HF15" s="252"/>
      <c r="HG15" s="252"/>
      <c r="HH15" s="252"/>
      <c r="HI15" s="252"/>
      <c r="HJ15" s="252"/>
      <c r="HK15" s="252"/>
      <c r="HL15" s="252"/>
    </row>
    <row r="16" s="233" customFormat="1" ht="23.15" customHeight="1" spans="1:220">
      <c r="A16" s="264" t="s">
        <v>236</v>
      </c>
      <c r="B16" s="264" t="s">
        <v>237</v>
      </c>
      <c r="C16" s="265">
        <v>302.8</v>
      </c>
      <c r="D16" s="261"/>
      <c r="E16" s="263"/>
      <c r="F16" s="252"/>
      <c r="G16" s="253"/>
      <c r="H16" s="253"/>
      <c r="I16" s="253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252"/>
      <c r="X16" s="252"/>
      <c r="Y16" s="252"/>
      <c r="Z16" s="252"/>
      <c r="AA16" s="252"/>
      <c r="AB16" s="252"/>
      <c r="AC16" s="252"/>
      <c r="AD16" s="252"/>
      <c r="AE16" s="252"/>
      <c r="AF16" s="252"/>
      <c r="AG16" s="252"/>
      <c r="AH16" s="252"/>
      <c r="AI16" s="252"/>
      <c r="AJ16" s="252"/>
      <c r="AK16" s="252"/>
      <c r="AL16" s="252"/>
      <c r="AM16" s="252"/>
      <c r="AN16" s="252"/>
      <c r="AO16" s="252"/>
      <c r="AP16" s="252"/>
      <c r="AQ16" s="252"/>
      <c r="AR16" s="252"/>
      <c r="AS16" s="252"/>
      <c r="AT16" s="252"/>
      <c r="AU16" s="252"/>
      <c r="AV16" s="252"/>
      <c r="AW16" s="252"/>
      <c r="AX16" s="252"/>
      <c r="AY16" s="252"/>
      <c r="AZ16" s="252"/>
      <c r="BA16" s="252"/>
      <c r="BB16" s="252"/>
      <c r="BC16" s="252"/>
      <c r="BD16" s="252"/>
      <c r="BE16" s="252"/>
      <c r="BF16" s="252"/>
      <c r="BG16" s="252"/>
      <c r="BH16" s="252"/>
      <c r="BI16" s="252"/>
      <c r="BJ16" s="252"/>
      <c r="BK16" s="252"/>
      <c r="BL16" s="252"/>
      <c r="BM16" s="252"/>
      <c r="BN16" s="252"/>
      <c r="BO16" s="252"/>
      <c r="BP16" s="252"/>
      <c r="BQ16" s="252"/>
      <c r="BR16" s="252"/>
      <c r="BS16" s="252"/>
      <c r="BT16" s="252"/>
      <c r="BU16" s="252"/>
      <c r="BV16" s="252"/>
      <c r="BW16" s="252"/>
      <c r="BX16" s="252"/>
      <c r="BY16" s="252"/>
      <c r="BZ16" s="252"/>
      <c r="CA16" s="252"/>
      <c r="CB16" s="252"/>
      <c r="CC16" s="252"/>
      <c r="CD16" s="252"/>
      <c r="CE16" s="252"/>
      <c r="CF16" s="252"/>
      <c r="CG16" s="252"/>
      <c r="CH16" s="252"/>
      <c r="CI16" s="252"/>
      <c r="CJ16" s="252"/>
      <c r="CK16" s="252"/>
      <c r="CL16" s="252"/>
      <c r="CM16" s="252"/>
      <c r="CN16" s="252"/>
      <c r="CO16" s="252"/>
      <c r="CP16" s="252"/>
      <c r="CQ16" s="252"/>
      <c r="CR16" s="252"/>
      <c r="CS16" s="252"/>
      <c r="CT16" s="252"/>
      <c r="CU16" s="252"/>
      <c r="CV16" s="252"/>
      <c r="CW16" s="252"/>
      <c r="CX16" s="252"/>
      <c r="CY16" s="252"/>
      <c r="CZ16" s="252"/>
      <c r="DA16" s="252"/>
      <c r="DB16" s="252"/>
      <c r="DC16" s="252"/>
      <c r="DD16" s="252"/>
      <c r="DE16" s="252"/>
      <c r="DF16" s="252"/>
      <c r="DG16" s="252"/>
      <c r="DH16" s="252"/>
      <c r="DI16" s="252"/>
      <c r="DJ16" s="252"/>
      <c r="DK16" s="252"/>
      <c r="DL16" s="252"/>
      <c r="DM16" s="252"/>
      <c r="DN16" s="252"/>
      <c r="DO16" s="252"/>
      <c r="DP16" s="252"/>
      <c r="DQ16" s="252"/>
      <c r="DR16" s="252"/>
      <c r="DS16" s="252"/>
      <c r="DT16" s="252"/>
      <c r="DU16" s="252"/>
      <c r="DV16" s="252"/>
      <c r="DW16" s="252"/>
      <c r="DX16" s="252"/>
      <c r="DY16" s="252"/>
      <c r="DZ16" s="252"/>
      <c r="EA16" s="252"/>
      <c r="EB16" s="252"/>
      <c r="EC16" s="252"/>
      <c r="ED16" s="252"/>
      <c r="EE16" s="252"/>
      <c r="EF16" s="252"/>
      <c r="EG16" s="252"/>
      <c r="EH16" s="252"/>
      <c r="EI16" s="252"/>
      <c r="EJ16" s="252"/>
      <c r="EK16" s="252"/>
      <c r="EL16" s="252"/>
      <c r="EM16" s="252"/>
      <c r="EN16" s="252"/>
      <c r="EO16" s="252"/>
      <c r="EP16" s="252"/>
      <c r="EQ16" s="252"/>
      <c r="ER16" s="252"/>
      <c r="ES16" s="252"/>
      <c r="ET16" s="252"/>
      <c r="EU16" s="252"/>
      <c r="EV16" s="252"/>
      <c r="EW16" s="252"/>
      <c r="EX16" s="252"/>
      <c r="EY16" s="252"/>
      <c r="EZ16" s="252"/>
      <c r="FA16" s="252"/>
      <c r="FB16" s="252"/>
      <c r="FC16" s="252"/>
      <c r="FD16" s="252"/>
      <c r="FE16" s="252"/>
      <c r="FF16" s="252"/>
      <c r="FG16" s="252"/>
      <c r="FH16" s="252"/>
      <c r="FI16" s="252"/>
      <c r="FJ16" s="252"/>
      <c r="FK16" s="252"/>
      <c r="FL16" s="252"/>
      <c r="FM16" s="252"/>
      <c r="FN16" s="252"/>
      <c r="FO16" s="252"/>
      <c r="FP16" s="252"/>
      <c r="FQ16" s="252"/>
      <c r="FR16" s="252"/>
      <c r="FS16" s="252"/>
      <c r="FT16" s="252"/>
      <c r="FU16" s="252"/>
      <c r="FV16" s="252"/>
      <c r="FW16" s="252"/>
      <c r="FX16" s="252"/>
      <c r="FY16" s="252"/>
      <c r="FZ16" s="252"/>
      <c r="GA16" s="252"/>
      <c r="GB16" s="252"/>
      <c r="GC16" s="252"/>
      <c r="GD16" s="252"/>
      <c r="GE16" s="252"/>
      <c r="GF16" s="252"/>
      <c r="GG16" s="252"/>
      <c r="GH16" s="252"/>
      <c r="GI16" s="252"/>
      <c r="GJ16" s="252"/>
      <c r="GK16" s="252"/>
      <c r="GL16" s="252"/>
      <c r="GM16" s="252"/>
      <c r="GN16" s="252"/>
      <c r="GO16" s="252"/>
      <c r="GP16" s="252"/>
      <c r="GQ16" s="252"/>
      <c r="GR16" s="252"/>
      <c r="GS16" s="252"/>
      <c r="GT16" s="252"/>
      <c r="GU16" s="252"/>
      <c r="GV16" s="252"/>
      <c r="GW16" s="252"/>
      <c r="GX16" s="252"/>
      <c r="GY16" s="252"/>
      <c r="GZ16" s="252"/>
      <c r="HA16" s="252"/>
      <c r="HB16" s="252"/>
      <c r="HC16" s="252"/>
      <c r="HD16" s="252"/>
      <c r="HE16" s="252"/>
      <c r="HF16" s="252"/>
      <c r="HG16" s="252"/>
      <c r="HH16" s="252"/>
      <c r="HI16" s="252"/>
      <c r="HJ16" s="252"/>
      <c r="HK16" s="252"/>
      <c r="HL16" s="252"/>
    </row>
    <row r="17" s="233" customFormat="1" ht="23.15" customHeight="1" spans="1:9">
      <c r="A17" s="259" t="s">
        <v>238</v>
      </c>
      <c r="B17" s="259" t="s">
        <v>239</v>
      </c>
      <c r="C17" s="260">
        <v>142.49</v>
      </c>
      <c r="D17" s="261"/>
      <c r="E17" s="263"/>
      <c r="F17" s="252"/>
      <c r="G17" s="253"/>
      <c r="H17" s="266"/>
      <c r="I17" s="253"/>
    </row>
    <row r="18" s="233" customFormat="1" ht="23.15" customHeight="1" spans="1:9">
      <c r="A18" s="264" t="s">
        <v>240</v>
      </c>
      <c r="B18" s="264" t="s">
        <v>241</v>
      </c>
      <c r="C18" s="265">
        <v>142.49</v>
      </c>
      <c r="D18" s="261"/>
      <c r="E18" s="263"/>
      <c r="F18" s="252"/>
      <c r="G18" s="253"/>
      <c r="H18" s="266"/>
      <c r="I18" s="253"/>
    </row>
    <row r="19" s="233" customFormat="1" ht="23.15" customHeight="1" spans="1:9">
      <c r="A19" s="259" t="s">
        <v>242</v>
      </c>
      <c r="B19" s="259" t="s">
        <v>243</v>
      </c>
      <c r="C19" s="260">
        <v>880.57</v>
      </c>
      <c r="D19" s="261"/>
      <c r="E19" s="262"/>
      <c r="F19" s="252"/>
      <c r="G19" s="253"/>
      <c r="H19" s="266"/>
      <c r="I19" s="253"/>
    </row>
    <row r="20" s="233" customFormat="1" ht="23.15" customHeight="1" spans="1:9">
      <c r="A20" s="264" t="s">
        <v>244</v>
      </c>
      <c r="B20" s="264" t="s">
        <v>223</v>
      </c>
      <c r="C20" s="265">
        <v>298.87</v>
      </c>
      <c r="D20" s="261"/>
      <c r="E20" s="263"/>
      <c r="F20" s="252"/>
      <c r="G20" s="253"/>
      <c r="H20" s="266"/>
      <c r="I20" s="253"/>
    </row>
    <row r="21" s="233" customFormat="1" ht="23.15" customHeight="1" spans="1:9">
      <c r="A21" s="264" t="s">
        <v>245</v>
      </c>
      <c r="B21" s="264" t="s">
        <v>246</v>
      </c>
      <c r="C21" s="265">
        <v>42.08</v>
      </c>
      <c r="D21" s="261"/>
      <c r="E21" s="263"/>
      <c r="F21" s="252"/>
      <c r="G21" s="253"/>
      <c r="H21" s="266"/>
      <c r="I21" s="253"/>
    </row>
    <row r="22" s="233" customFormat="1" ht="23.15" customHeight="1" spans="1:9">
      <c r="A22" s="264" t="s">
        <v>247</v>
      </c>
      <c r="B22" s="264" t="s">
        <v>248</v>
      </c>
      <c r="C22" s="265">
        <v>539.62</v>
      </c>
      <c r="D22" s="261"/>
      <c r="E22" s="263"/>
      <c r="F22" s="252"/>
      <c r="G22" s="253"/>
      <c r="H22" s="266"/>
      <c r="I22" s="253"/>
    </row>
    <row r="23" s="233" customFormat="1" ht="23.15" customHeight="1" spans="1:9">
      <c r="A23" s="259" t="s">
        <v>249</v>
      </c>
      <c r="B23" s="259" t="s">
        <v>250</v>
      </c>
      <c r="C23" s="260">
        <v>3000</v>
      </c>
      <c r="D23" s="261"/>
      <c r="E23" s="263"/>
      <c r="F23" s="252"/>
      <c r="G23" s="253"/>
      <c r="H23" s="266"/>
      <c r="I23" s="253"/>
    </row>
    <row r="24" s="233" customFormat="1" ht="23.15" customHeight="1" spans="1:9">
      <c r="A24" s="264" t="s">
        <v>251</v>
      </c>
      <c r="B24" s="264" t="s">
        <v>223</v>
      </c>
      <c r="C24" s="265">
        <v>3000</v>
      </c>
      <c r="D24" s="261"/>
      <c r="E24" s="263"/>
      <c r="F24" s="252"/>
      <c r="G24" s="253"/>
      <c r="H24" s="266"/>
      <c r="I24" s="253"/>
    </row>
    <row r="25" s="233" customFormat="1" ht="23.15" customHeight="1" spans="1:9">
      <c r="A25" s="259" t="s">
        <v>252</v>
      </c>
      <c r="B25" s="259" t="s">
        <v>253</v>
      </c>
      <c r="C25" s="260">
        <v>238.34</v>
      </c>
      <c r="D25" s="261"/>
      <c r="E25" s="263"/>
      <c r="F25" s="252"/>
      <c r="G25" s="253"/>
      <c r="H25" s="266"/>
      <c r="I25" s="253"/>
    </row>
    <row r="26" s="233" customFormat="1" ht="23.15" customHeight="1" spans="1:9">
      <c r="A26" s="264" t="s">
        <v>254</v>
      </c>
      <c r="B26" s="264" t="s">
        <v>223</v>
      </c>
      <c r="C26" s="265">
        <v>130.94</v>
      </c>
      <c r="D26" s="261"/>
      <c r="E26" s="263"/>
      <c r="F26" s="252"/>
      <c r="G26" s="253"/>
      <c r="H26" s="266"/>
      <c r="I26" s="253"/>
    </row>
    <row r="27" s="233" customFormat="1" ht="23.15" customHeight="1" spans="1:9">
      <c r="A27" s="264" t="s">
        <v>255</v>
      </c>
      <c r="B27" s="264" t="s">
        <v>256</v>
      </c>
      <c r="C27" s="265">
        <v>107.4</v>
      </c>
      <c r="D27" s="261"/>
      <c r="E27" s="263"/>
      <c r="F27" s="252"/>
      <c r="G27" s="253"/>
      <c r="H27" s="266"/>
      <c r="I27" s="253"/>
    </row>
    <row r="28" s="233" customFormat="1" ht="23.15" customHeight="1" spans="1:9">
      <c r="A28" s="259" t="s">
        <v>257</v>
      </c>
      <c r="B28" s="259" t="s">
        <v>258</v>
      </c>
      <c r="C28" s="260">
        <v>1778.36</v>
      </c>
      <c r="D28" s="261"/>
      <c r="E28" s="263"/>
      <c r="F28" s="252"/>
      <c r="G28" s="253"/>
      <c r="H28" s="266"/>
      <c r="I28" s="253"/>
    </row>
    <row r="29" s="233" customFormat="1" ht="23.15" customHeight="1" spans="1:9">
      <c r="A29" s="264" t="s">
        <v>259</v>
      </c>
      <c r="B29" s="264" t="s">
        <v>223</v>
      </c>
      <c r="C29" s="265">
        <v>411.99</v>
      </c>
      <c r="D29" s="261"/>
      <c r="E29" s="263"/>
      <c r="F29" s="252"/>
      <c r="G29" s="253"/>
      <c r="H29" s="266"/>
      <c r="I29" s="253"/>
    </row>
    <row r="30" s="233" customFormat="1" ht="23.15" customHeight="1" spans="1:9">
      <c r="A30" s="264" t="s">
        <v>260</v>
      </c>
      <c r="B30" s="264" t="s">
        <v>230</v>
      </c>
      <c r="C30" s="265">
        <v>5.81</v>
      </c>
      <c r="D30" s="261"/>
      <c r="E30" s="263"/>
      <c r="F30" s="252"/>
      <c r="G30" s="253"/>
      <c r="H30" s="266"/>
      <c r="I30" s="253"/>
    </row>
    <row r="31" s="233" customFormat="1" ht="23.15" customHeight="1" spans="1:9">
      <c r="A31" s="264" t="s">
        <v>261</v>
      </c>
      <c r="B31" s="264" t="s">
        <v>262</v>
      </c>
      <c r="C31" s="265">
        <v>150</v>
      </c>
      <c r="D31" s="261"/>
      <c r="E31" s="263"/>
      <c r="F31" s="252"/>
      <c r="G31" s="253"/>
      <c r="H31" s="266"/>
      <c r="I31" s="253"/>
    </row>
    <row r="32" s="233" customFormat="1" ht="23.15" customHeight="1" spans="1:9">
      <c r="A32" s="264" t="s">
        <v>263</v>
      </c>
      <c r="B32" s="264" t="s">
        <v>264</v>
      </c>
      <c r="C32" s="265">
        <v>1210.56</v>
      </c>
      <c r="D32" s="261"/>
      <c r="E32" s="262"/>
      <c r="F32" s="252"/>
      <c r="G32" s="253"/>
      <c r="H32" s="266"/>
      <c r="I32" s="253"/>
    </row>
    <row r="33" s="233" customFormat="1" ht="23.15" customHeight="1" spans="1:9">
      <c r="A33" s="259" t="s">
        <v>265</v>
      </c>
      <c r="B33" s="259" t="s">
        <v>266</v>
      </c>
      <c r="C33" s="260">
        <v>195.71</v>
      </c>
      <c r="D33" s="261"/>
      <c r="E33" s="263"/>
      <c r="F33" s="252"/>
      <c r="G33" s="253"/>
      <c r="H33" s="266"/>
      <c r="I33" s="253"/>
    </row>
    <row r="34" s="233" customFormat="1" ht="23.15" customHeight="1" spans="1:9">
      <c r="A34" s="264" t="s">
        <v>267</v>
      </c>
      <c r="B34" s="264" t="s">
        <v>268</v>
      </c>
      <c r="C34" s="265">
        <v>157.71</v>
      </c>
      <c r="D34" s="261"/>
      <c r="E34" s="263"/>
      <c r="F34" s="252"/>
      <c r="G34" s="253"/>
      <c r="H34" s="266"/>
      <c r="I34" s="253"/>
    </row>
    <row r="35" s="233" customFormat="1" ht="23.15" customHeight="1" spans="1:9">
      <c r="A35" s="264" t="s">
        <v>269</v>
      </c>
      <c r="B35" s="264" t="s">
        <v>270</v>
      </c>
      <c r="C35" s="265">
        <v>38</v>
      </c>
      <c r="D35" s="261"/>
      <c r="E35" s="263"/>
      <c r="F35" s="252"/>
      <c r="G35" s="253"/>
      <c r="H35" s="266"/>
      <c r="I35" s="253"/>
    </row>
    <row r="36" s="233" customFormat="1" ht="23.15" customHeight="1" spans="1:9">
      <c r="A36" s="259" t="s">
        <v>271</v>
      </c>
      <c r="B36" s="259" t="s">
        <v>272</v>
      </c>
      <c r="C36" s="260">
        <v>75</v>
      </c>
      <c r="D36" s="261"/>
      <c r="E36" s="263"/>
      <c r="F36" s="252"/>
      <c r="G36" s="253"/>
      <c r="H36" s="266"/>
      <c r="I36" s="253"/>
    </row>
    <row r="37" s="233" customFormat="1" ht="23.15" customHeight="1" spans="1:9">
      <c r="A37" s="264" t="s">
        <v>273</v>
      </c>
      <c r="B37" s="264" t="s">
        <v>274</v>
      </c>
      <c r="C37" s="265">
        <v>75</v>
      </c>
      <c r="D37" s="261"/>
      <c r="E37" s="263"/>
      <c r="F37" s="252"/>
      <c r="G37" s="253"/>
      <c r="H37" s="266"/>
      <c r="I37" s="253"/>
    </row>
    <row r="38" s="233" customFormat="1" ht="23.15" customHeight="1" spans="1:9">
      <c r="A38" s="259" t="s">
        <v>275</v>
      </c>
      <c r="B38" s="259" t="s">
        <v>276</v>
      </c>
      <c r="C38" s="260">
        <v>332.84</v>
      </c>
      <c r="D38" s="261"/>
      <c r="E38" s="263"/>
      <c r="F38" s="252"/>
      <c r="G38" s="253"/>
      <c r="H38" s="266"/>
      <c r="I38" s="253"/>
    </row>
    <row r="39" s="233" customFormat="1" ht="23.15" customHeight="1" spans="1:9">
      <c r="A39" s="264" t="s">
        <v>277</v>
      </c>
      <c r="B39" s="264" t="s">
        <v>278</v>
      </c>
      <c r="C39" s="265">
        <v>332.84</v>
      </c>
      <c r="D39" s="261"/>
      <c r="E39" s="263"/>
      <c r="F39" s="252"/>
      <c r="G39" s="253"/>
      <c r="H39" s="266"/>
      <c r="I39" s="253"/>
    </row>
    <row r="40" s="233" customFormat="1" ht="23.15" customHeight="1" spans="1:9">
      <c r="A40" s="259" t="s">
        <v>279</v>
      </c>
      <c r="B40" s="259" t="s">
        <v>280</v>
      </c>
      <c r="C40" s="260">
        <v>294.9</v>
      </c>
      <c r="D40" s="261"/>
      <c r="E40" s="263"/>
      <c r="F40" s="252"/>
      <c r="G40" s="253"/>
      <c r="H40" s="266"/>
      <c r="I40" s="253"/>
    </row>
    <row r="41" s="233" customFormat="1" ht="23.15" customHeight="1" spans="1:9">
      <c r="A41" s="264" t="s">
        <v>281</v>
      </c>
      <c r="B41" s="264" t="s">
        <v>228</v>
      </c>
      <c r="C41" s="265">
        <v>10</v>
      </c>
      <c r="D41" s="261"/>
      <c r="E41" s="263"/>
      <c r="F41" s="252"/>
      <c r="G41" s="253"/>
      <c r="H41" s="266"/>
      <c r="I41" s="253"/>
    </row>
    <row r="42" s="233" customFormat="1" ht="23.15" customHeight="1" spans="1:9">
      <c r="A42" s="264" t="s">
        <v>282</v>
      </c>
      <c r="B42" s="264" t="s">
        <v>283</v>
      </c>
      <c r="C42" s="265">
        <v>284.9</v>
      </c>
      <c r="D42" s="261"/>
      <c r="E42" s="263"/>
      <c r="F42" s="252"/>
      <c r="G42" s="253"/>
      <c r="H42" s="266"/>
      <c r="I42" s="253"/>
    </row>
    <row r="43" s="233" customFormat="1" ht="23.15" customHeight="1" spans="1:9">
      <c r="A43" s="259" t="s">
        <v>284</v>
      </c>
      <c r="B43" s="259" t="s">
        <v>285</v>
      </c>
      <c r="C43" s="260">
        <v>65</v>
      </c>
      <c r="D43" s="261"/>
      <c r="E43" s="263"/>
      <c r="F43" s="252"/>
      <c r="G43" s="253"/>
      <c r="H43" s="266"/>
      <c r="I43" s="253"/>
    </row>
    <row r="44" s="233" customFormat="1" ht="23.15" customHeight="1" spans="1:9">
      <c r="A44" s="264" t="s">
        <v>286</v>
      </c>
      <c r="B44" s="264" t="s">
        <v>287</v>
      </c>
      <c r="C44" s="265">
        <v>65</v>
      </c>
      <c r="D44" s="261"/>
      <c r="E44" s="263"/>
      <c r="F44" s="252"/>
      <c r="G44" s="253"/>
      <c r="H44" s="266"/>
      <c r="I44" s="253"/>
    </row>
    <row r="45" s="233" customFormat="1" ht="23.15" customHeight="1" spans="1:9">
      <c r="A45" s="259" t="s">
        <v>288</v>
      </c>
      <c r="B45" s="259" t="s">
        <v>61</v>
      </c>
      <c r="C45" s="260">
        <v>1915.32</v>
      </c>
      <c r="D45" s="261"/>
      <c r="E45" s="263"/>
      <c r="F45" s="252"/>
      <c r="G45" s="253"/>
      <c r="H45" s="266"/>
      <c r="I45" s="253"/>
    </row>
    <row r="46" s="233" customFormat="1" ht="23.15" customHeight="1" spans="1:9">
      <c r="A46" s="259" t="s">
        <v>289</v>
      </c>
      <c r="B46" s="259" t="s">
        <v>290</v>
      </c>
      <c r="C46" s="260">
        <v>1915.32</v>
      </c>
      <c r="D46" s="261"/>
      <c r="E46" s="263"/>
      <c r="F46" s="252"/>
      <c r="G46" s="253"/>
      <c r="H46" s="266"/>
      <c r="I46" s="253"/>
    </row>
    <row r="47" s="233" customFormat="1" ht="23.15" customHeight="1" spans="1:9">
      <c r="A47" s="264" t="s">
        <v>291</v>
      </c>
      <c r="B47" s="264" t="s">
        <v>223</v>
      </c>
      <c r="C47" s="265">
        <v>1704.62</v>
      </c>
      <c r="D47" s="261"/>
      <c r="E47" s="267"/>
      <c r="F47" s="252"/>
      <c r="G47" s="253"/>
      <c r="H47" s="266"/>
      <c r="I47" s="253"/>
    </row>
    <row r="48" s="233" customFormat="1" ht="23.15" customHeight="1" spans="1:9">
      <c r="A48" s="264" t="s">
        <v>292</v>
      </c>
      <c r="B48" s="264" t="s">
        <v>246</v>
      </c>
      <c r="C48" s="265">
        <v>210.7</v>
      </c>
      <c r="D48" s="261"/>
      <c r="E48" s="263"/>
      <c r="F48" s="252"/>
      <c r="G48" s="253"/>
      <c r="H48" s="266"/>
      <c r="I48" s="253"/>
    </row>
    <row r="49" s="233" customFormat="1" ht="23.15" customHeight="1" spans="1:9">
      <c r="A49" s="259" t="s">
        <v>293</v>
      </c>
      <c r="B49" s="259" t="s">
        <v>62</v>
      </c>
      <c r="C49" s="260">
        <v>1500</v>
      </c>
      <c r="D49" s="261"/>
      <c r="E49" s="262"/>
      <c r="F49" s="252"/>
      <c r="G49" s="253"/>
      <c r="H49" s="266"/>
      <c r="I49" s="253"/>
    </row>
    <row r="50" s="233" customFormat="1" ht="23.15" customHeight="1" spans="1:9">
      <c r="A50" s="259" t="s">
        <v>294</v>
      </c>
      <c r="B50" s="259" t="s">
        <v>295</v>
      </c>
      <c r="C50" s="260">
        <v>1500</v>
      </c>
      <c r="D50" s="261"/>
      <c r="E50" s="262"/>
      <c r="F50" s="252"/>
      <c r="G50" s="253"/>
      <c r="H50" s="266"/>
      <c r="I50" s="253"/>
    </row>
    <row r="51" s="233" customFormat="1" ht="23.15" customHeight="1" spans="1:9">
      <c r="A51" s="264" t="s">
        <v>296</v>
      </c>
      <c r="B51" s="264" t="s">
        <v>297</v>
      </c>
      <c r="C51" s="265">
        <v>1500</v>
      </c>
      <c r="D51" s="261"/>
      <c r="E51" s="262"/>
      <c r="F51" s="252"/>
      <c r="G51" s="253"/>
      <c r="H51" s="266"/>
      <c r="I51" s="253"/>
    </row>
    <row r="52" s="233" customFormat="1" ht="23.15" customHeight="1" spans="1:9">
      <c r="A52" s="259" t="s">
        <v>298</v>
      </c>
      <c r="B52" s="259" t="s">
        <v>63</v>
      </c>
      <c r="C52" s="260">
        <v>5467.1</v>
      </c>
      <c r="D52" s="261"/>
      <c r="E52" s="263"/>
      <c r="F52" s="252"/>
      <c r="G52" s="253"/>
      <c r="H52" s="266"/>
      <c r="I52" s="253"/>
    </row>
    <row r="53" s="233" customFormat="1" ht="23.15" customHeight="1" spans="1:9">
      <c r="A53" s="259" t="s">
        <v>299</v>
      </c>
      <c r="B53" s="259" t="s">
        <v>300</v>
      </c>
      <c r="C53" s="260">
        <v>5343.1</v>
      </c>
      <c r="D53" s="261"/>
      <c r="E53" s="263"/>
      <c r="F53" s="252"/>
      <c r="G53" s="253"/>
      <c r="H53" s="266"/>
      <c r="I53" s="253"/>
    </row>
    <row r="54" s="233" customFormat="1" ht="23.15" customHeight="1" spans="1:9">
      <c r="A54" s="264" t="s">
        <v>301</v>
      </c>
      <c r="B54" s="264" t="s">
        <v>223</v>
      </c>
      <c r="C54" s="265">
        <v>57.6</v>
      </c>
      <c r="D54" s="261"/>
      <c r="E54" s="263"/>
      <c r="F54" s="252"/>
      <c r="G54" s="253"/>
      <c r="H54" s="266"/>
      <c r="I54" s="253"/>
    </row>
    <row r="55" s="233" customFormat="1" ht="23.15" customHeight="1" spans="1:9">
      <c r="A55" s="264" t="s">
        <v>302</v>
      </c>
      <c r="B55" s="264" t="s">
        <v>303</v>
      </c>
      <c r="C55" s="265">
        <v>5285.5</v>
      </c>
      <c r="D55" s="261"/>
      <c r="E55" s="263"/>
      <c r="F55" s="252"/>
      <c r="G55" s="253"/>
      <c r="H55" s="266"/>
      <c r="I55" s="253"/>
    </row>
    <row r="56" s="233" customFormat="1" ht="23.15" customHeight="1" spans="1:9">
      <c r="A56" s="259" t="s">
        <v>304</v>
      </c>
      <c r="B56" s="259" t="s">
        <v>305</v>
      </c>
      <c r="C56" s="260">
        <v>124</v>
      </c>
      <c r="D56" s="261"/>
      <c r="E56" s="263"/>
      <c r="F56" s="252"/>
      <c r="G56" s="253"/>
      <c r="H56" s="266"/>
      <c r="I56" s="253"/>
    </row>
    <row r="57" s="233" customFormat="1" ht="23.15" customHeight="1" spans="1:9">
      <c r="A57" s="264" t="s">
        <v>306</v>
      </c>
      <c r="B57" s="264" t="s">
        <v>307</v>
      </c>
      <c r="C57" s="265">
        <v>124</v>
      </c>
      <c r="D57" s="261"/>
      <c r="E57" s="263"/>
      <c r="F57" s="252"/>
      <c r="G57" s="253"/>
      <c r="H57" s="266"/>
      <c r="I57" s="253"/>
    </row>
    <row r="58" s="233" customFormat="1" ht="23.15" customHeight="1" spans="1:9">
      <c r="A58" s="259" t="s">
        <v>308</v>
      </c>
      <c r="B58" s="259" t="s">
        <v>64</v>
      </c>
      <c r="C58" s="260">
        <v>671.94</v>
      </c>
      <c r="D58" s="261"/>
      <c r="E58" s="263"/>
      <c r="F58" s="252"/>
      <c r="G58" s="253"/>
      <c r="H58" s="266"/>
      <c r="I58" s="253"/>
    </row>
    <row r="59" s="233" customFormat="1" ht="23.15" customHeight="1" spans="1:9">
      <c r="A59" s="259" t="s">
        <v>309</v>
      </c>
      <c r="B59" s="259" t="s">
        <v>310</v>
      </c>
      <c r="C59" s="260">
        <v>630.46</v>
      </c>
      <c r="D59" s="261"/>
      <c r="E59" s="263"/>
      <c r="F59" s="252"/>
      <c r="G59" s="253"/>
      <c r="H59" s="266"/>
      <c r="I59" s="253"/>
    </row>
    <row r="60" s="233" customFormat="1" ht="23.15" customHeight="1" spans="1:9">
      <c r="A60" s="264" t="s">
        <v>311</v>
      </c>
      <c r="B60" s="264" t="s">
        <v>228</v>
      </c>
      <c r="C60" s="265">
        <v>183.62</v>
      </c>
      <c r="D60" s="261"/>
      <c r="E60" s="263"/>
      <c r="F60" s="252"/>
      <c r="G60" s="253"/>
      <c r="H60" s="266"/>
      <c r="I60" s="253"/>
    </row>
    <row r="61" s="233" customFormat="1" ht="23.15" customHeight="1" spans="1:9">
      <c r="A61" s="264" t="s">
        <v>312</v>
      </c>
      <c r="B61" s="264" t="s">
        <v>313</v>
      </c>
      <c r="C61" s="265">
        <v>446.84</v>
      </c>
      <c r="D61" s="261"/>
      <c r="E61" s="263"/>
      <c r="F61" s="252"/>
      <c r="G61" s="253"/>
      <c r="H61" s="266"/>
      <c r="I61" s="253"/>
    </row>
    <row r="62" s="233" customFormat="1" ht="23.15" customHeight="1" spans="1:9">
      <c r="A62" s="259" t="s">
        <v>314</v>
      </c>
      <c r="B62" s="259" t="s">
        <v>315</v>
      </c>
      <c r="C62" s="260">
        <v>41.48</v>
      </c>
      <c r="D62" s="261"/>
      <c r="E62" s="263"/>
      <c r="F62" s="252"/>
      <c r="G62" s="253"/>
      <c r="H62" s="266"/>
      <c r="I62" s="253"/>
    </row>
    <row r="63" s="233" customFormat="1" ht="23.15" customHeight="1" spans="1:9">
      <c r="A63" s="264" t="s">
        <v>316</v>
      </c>
      <c r="B63" s="264" t="s">
        <v>317</v>
      </c>
      <c r="C63" s="265">
        <v>41.48</v>
      </c>
      <c r="D63" s="261"/>
      <c r="E63" s="262"/>
      <c r="F63" s="252"/>
      <c r="G63" s="253"/>
      <c r="H63" s="266"/>
      <c r="I63" s="253"/>
    </row>
    <row r="64" s="233" customFormat="1" ht="23.15" customHeight="1" spans="1:9">
      <c r="A64" s="259" t="s">
        <v>318</v>
      </c>
      <c r="B64" s="259" t="s">
        <v>65</v>
      </c>
      <c r="C64" s="260">
        <v>527.64</v>
      </c>
      <c r="D64" s="261"/>
      <c r="E64" s="263"/>
      <c r="F64" s="252"/>
      <c r="G64" s="253"/>
      <c r="H64" s="266"/>
      <c r="I64" s="253"/>
    </row>
    <row r="65" s="233" customFormat="1" ht="23.15" customHeight="1" spans="1:9">
      <c r="A65" s="259" t="s">
        <v>319</v>
      </c>
      <c r="B65" s="259" t="s">
        <v>320</v>
      </c>
      <c r="C65" s="260">
        <v>524.33</v>
      </c>
      <c r="D65" s="261"/>
      <c r="E65" s="263"/>
      <c r="F65" s="252"/>
      <c r="G65" s="253"/>
      <c r="H65" s="266"/>
      <c r="I65" s="253"/>
    </row>
    <row r="66" s="233" customFormat="1" ht="23.15" customHeight="1" spans="1:9">
      <c r="A66" s="264" t="s">
        <v>321</v>
      </c>
      <c r="B66" s="264" t="s">
        <v>322</v>
      </c>
      <c r="C66" s="265">
        <v>23.22</v>
      </c>
      <c r="D66" s="261"/>
      <c r="E66" s="263"/>
      <c r="F66" s="252"/>
      <c r="G66" s="253"/>
      <c r="H66" s="266"/>
      <c r="I66" s="253"/>
    </row>
    <row r="67" s="233" customFormat="1" ht="23.15" customHeight="1" spans="1:9">
      <c r="A67" s="264" t="s">
        <v>323</v>
      </c>
      <c r="B67" s="264" t="s">
        <v>324</v>
      </c>
      <c r="C67" s="265">
        <v>409.17</v>
      </c>
      <c r="D67" s="261"/>
      <c r="E67" s="262"/>
      <c r="F67" s="252"/>
      <c r="G67" s="253"/>
      <c r="H67" s="266"/>
      <c r="I67" s="253"/>
    </row>
    <row r="68" s="233" customFormat="1" ht="23.15" customHeight="1" spans="1:9">
      <c r="A68" s="264" t="s">
        <v>325</v>
      </c>
      <c r="B68" s="264" t="s">
        <v>326</v>
      </c>
      <c r="C68" s="265">
        <v>91.93</v>
      </c>
      <c r="D68" s="261"/>
      <c r="E68" s="263"/>
      <c r="F68" s="252"/>
      <c r="G68" s="253"/>
      <c r="H68" s="266"/>
      <c r="I68" s="253"/>
    </row>
    <row r="69" s="233" customFormat="1" ht="23.15" customHeight="1" spans="1:9">
      <c r="A69" s="259" t="s">
        <v>327</v>
      </c>
      <c r="B69" s="259" t="s">
        <v>328</v>
      </c>
      <c r="C69" s="260">
        <v>0.97</v>
      </c>
      <c r="D69" s="261"/>
      <c r="E69" s="263"/>
      <c r="F69" s="252"/>
      <c r="G69" s="253"/>
      <c r="H69" s="266"/>
      <c r="I69" s="253"/>
    </row>
    <row r="70" s="233" customFormat="1" ht="23.15" customHeight="1" spans="1:9">
      <c r="A70" s="264" t="s">
        <v>329</v>
      </c>
      <c r="B70" s="264" t="s">
        <v>330</v>
      </c>
      <c r="C70" s="265">
        <v>0.97</v>
      </c>
      <c r="D70" s="261"/>
      <c r="E70" s="263"/>
      <c r="F70" s="252"/>
      <c r="G70" s="253"/>
      <c r="H70" s="266"/>
      <c r="I70" s="253"/>
    </row>
    <row r="71" s="233" customFormat="1" ht="23.15" customHeight="1" spans="1:9">
      <c r="A71" s="259" t="s">
        <v>331</v>
      </c>
      <c r="B71" s="259" t="s">
        <v>332</v>
      </c>
      <c r="C71" s="260">
        <v>2.35</v>
      </c>
      <c r="D71" s="261"/>
      <c r="E71" s="263"/>
      <c r="F71" s="252"/>
      <c r="G71" s="253"/>
      <c r="H71" s="266"/>
      <c r="I71" s="253"/>
    </row>
    <row r="72" s="233" customFormat="1" ht="23.15" customHeight="1" spans="1:9">
      <c r="A72" s="264" t="s">
        <v>333</v>
      </c>
      <c r="B72" s="264" t="s">
        <v>334</v>
      </c>
      <c r="C72" s="265">
        <v>2.35</v>
      </c>
      <c r="D72" s="261"/>
      <c r="E72" s="263"/>
      <c r="F72" s="252"/>
      <c r="G72" s="253"/>
      <c r="H72" s="266"/>
      <c r="I72" s="253"/>
    </row>
    <row r="73" s="233" customFormat="1" ht="23.15" customHeight="1" spans="1:9">
      <c r="A73" s="259" t="s">
        <v>335</v>
      </c>
      <c r="B73" s="259" t="s">
        <v>66</v>
      </c>
      <c r="C73" s="260">
        <v>371.65</v>
      </c>
      <c r="D73" s="261"/>
      <c r="E73" s="263"/>
      <c r="F73" s="252"/>
      <c r="G73" s="253"/>
      <c r="H73" s="266"/>
      <c r="I73" s="253"/>
    </row>
    <row r="74" s="233" customFormat="1" ht="23.15" customHeight="1" spans="1:9">
      <c r="A74" s="259" t="s">
        <v>336</v>
      </c>
      <c r="B74" s="259" t="s">
        <v>337</v>
      </c>
      <c r="C74" s="260">
        <v>371.65</v>
      </c>
      <c r="D74" s="261"/>
      <c r="E74" s="263"/>
      <c r="F74" s="252"/>
      <c r="G74" s="253"/>
      <c r="H74" s="266"/>
      <c r="I74" s="253"/>
    </row>
    <row r="75" s="233" customFormat="1" ht="23.15" customHeight="1" spans="1:9">
      <c r="A75" s="264" t="s">
        <v>338</v>
      </c>
      <c r="B75" s="264" t="s">
        <v>339</v>
      </c>
      <c r="C75" s="265">
        <v>110.09</v>
      </c>
      <c r="D75" s="261"/>
      <c r="E75" s="263"/>
      <c r="F75" s="252"/>
      <c r="G75" s="253"/>
      <c r="H75" s="266"/>
      <c r="I75" s="253"/>
    </row>
    <row r="76" s="233" customFormat="1" ht="23.15" customHeight="1" spans="1:9">
      <c r="A76" s="264" t="s">
        <v>340</v>
      </c>
      <c r="B76" s="264" t="s">
        <v>341</v>
      </c>
      <c r="C76" s="265">
        <v>261.55</v>
      </c>
      <c r="D76" s="261"/>
      <c r="E76" s="263"/>
      <c r="F76" s="252"/>
      <c r="G76" s="253"/>
      <c r="H76" s="266"/>
      <c r="I76" s="253"/>
    </row>
    <row r="77" s="233" customFormat="1" ht="23.15" customHeight="1" spans="1:9">
      <c r="A77" s="259" t="s">
        <v>342</v>
      </c>
      <c r="B77" s="259" t="s">
        <v>67</v>
      </c>
      <c r="C77" s="260">
        <v>478.7</v>
      </c>
      <c r="D77" s="261"/>
      <c r="E77" s="263"/>
      <c r="F77" s="252"/>
      <c r="G77" s="253"/>
      <c r="H77" s="266"/>
      <c r="I77" s="253"/>
    </row>
    <row r="78" s="233" customFormat="1" ht="23.15" customHeight="1" spans="1:9">
      <c r="A78" s="259" t="s">
        <v>343</v>
      </c>
      <c r="B78" s="259" t="s">
        <v>344</v>
      </c>
      <c r="C78" s="260">
        <v>315.16</v>
      </c>
      <c r="D78" s="261"/>
      <c r="E78" s="263"/>
      <c r="F78" s="252"/>
      <c r="G78" s="253"/>
      <c r="H78" s="266"/>
      <c r="I78" s="253"/>
    </row>
    <row r="79" s="233" customFormat="1" ht="23.15" customHeight="1" spans="1:9">
      <c r="A79" s="264" t="s">
        <v>345</v>
      </c>
      <c r="B79" s="264" t="s">
        <v>223</v>
      </c>
      <c r="C79" s="265">
        <v>27</v>
      </c>
      <c r="D79" s="261"/>
      <c r="E79" s="262"/>
      <c r="F79" s="252"/>
      <c r="G79" s="253"/>
      <c r="H79" s="266"/>
      <c r="I79" s="253"/>
    </row>
    <row r="80" s="233" customFormat="1" ht="23.15" customHeight="1" spans="1:9">
      <c r="A80" s="264" t="s">
        <v>346</v>
      </c>
      <c r="B80" s="264" t="s">
        <v>347</v>
      </c>
      <c r="C80" s="265">
        <v>18.6</v>
      </c>
      <c r="D80" s="261"/>
      <c r="E80" s="263"/>
      <c r="F80" s="252"/>
      <c r="G80" s="253"/>
      <c r="H80" s="266"/>
      <c r="I80" s="253"/>
    </row>
    <row r="81" s="233" customFormat="1" ht="23.15" customHeight="1" spans="1:9">
      <c r="A81" s="264" t="s">
        <v>348</v>
      </c>
      <c r="B81" s="264" t="s">
        <v>349</v>
      </c>
      <c r="C81" s="265">
        <v>269.56</v>
      </c>
      <c r="D81" s="261"/>
      <c r="E81" s="263"/>
      <c r="F81" s="252"/>
      <c r="G81" s="253"/>
      <c r="H81" s="266"/>
      <c r="I81" s="253"/>
    </row>
    <row r="82" s="233" customFormat="1" ht="23.15" customHeight="1" spans="1:9">
      <c r="A82" s="259" t="s">
        <v>350</v>
      </c>
      <c r="B82" s="259" t="s">
        <v>351</v>
      </c>
      <c r="C82" s="260">
        <v>56.5</v>
      </c>
      <c r="D82" s="261"/>
      <c r="E82" s="262"/>
      <c r="F82" s="252"/>
      <c r="G82" s="253"/>
      <c r="H82" s="266"/>
      <c r="I82" s="253"/>
    </row>
    <row r="83" s="233" customFormat="1" ht="23.15" customHeight="1" spans="1:9">
      <c r="A83" s="264" t="s">
        <v>352</v>
      </c>
      <c r="B83" s="264" t="s">
        <v>353</v>
      </c>
      <c r="C83" s="265">
        <v>5</v>
      </c>
      <c r="D83" s="261"/>
      <c r="E83" s="262"/>
      <c r="F83" s="252"/>
      <c r="G83" s="253"/>
      <c r="H83" s="266"/>
      <c r="I83" s="253"/>
    </row>
    <row r="84" s="233" customFormat="1" ht="23.15" customHeight="1" spans="1:9">
      <c r="A84" s="264" t="s">
        <v>354</v>
      </c>
      <c r="B84" s="264" t="s">
        <v>355</v>
      </c>
      <c r="C84" s="265">
        <v>51.5</v>
      </c>
      <c r="D84" s="261"/>
      <c r="E84" s="262"/>
      <c r="F84" s="252"/>
      <c r="G84" s="253"/>
      <c r="H84" s="266"/>
      <c r="I84" s="253"/>
    </row>
    <row r="85" s="233" customFormat="1" ht="23.15" customHeight="1" spans="1:9">
      <c r="A85" s="259" t="s">
        <v>356</v>
      </c>
      <c r="B85" s="259" t="s">
        <v>357</v>
      </c>
      <c r="C85" s="260">
        <v>107.04</v>
      </c>
      <c r="D85" s="261"/>
      <c r="E85" s="262"/>
      <c r="F85" s="252"/>
      <c r="G85" s="253"/>
      <c r="H85" s="266"/>
      <c r="I85" s="253"/>
    </row>
    <row r="86" s="233" customFormat="1" ht="23.15" customHeight="1" spans="1:9">
      <c r="A86" s="264" t="s">
        <v>358</v>
      </c>
      <c r="B86" s="264" t="s">
        <v>359</v>
      </c>
      <c r="C86" s="265">
        <v>76.15</v>
      </c>
      <c r="D86" s="261"/>
      <c r="E86" s="262"/>
      <c r="F86" s="252"/>
      <c r="G86" s="253"/>
      <c r="H86" s="266"/>
      <c r="I86" s="253"/>
    </row>
    <row r="87" s="233" customFormat="1" ht="23.15" customHeight="1" spans="1:9">
      <c r="A87" s="264" t="s">
        <v>360</v>
      </c>
      <c r="B87" s="264" t="s">
        <v>361</v>
      </c>
      <c r="C87" s="265">
        <v>30.89</v>
      </c>
      <c r="D87" s="261"/>
      <c r="E87" s="263"/>
      <c r="F87" s="252"/>
      <c r="G87" s="253"/>
      <c r="H87" s="266"/>
      <c r="I87" s="253"/>
    </row>
    <row r="88" s="233" customFormat="1" ht="23.15" customHeight="1" spans="1:9">
      <c r="A88" s="259" t="s">
        <v>362</v>
      </c>
      <c r="B88" s="259" t="s">
        <v>68</v>
      </c>
      <c r="C88" s="260">
        <v>5546.22</v>
      </c>
      <c r="D88" s="261"/>
      <c r="E88" s="263"/>
      <c r="F88" s="252"/>
      <c r="G88" s="253"/>
      <c r="H88" s="266"/>
      <c r="I88" s="253"/>
    </row>
    <row r="89" s="233" customFormat="1" ht="23.15" customHeight="1" spans="1:9">
      <c r="A89" s="259" t="s">
        <v>363</v>
      </c>
      <c r="B89" s="259" t="s">
        <v>364</v>
      </c>
      <c r="C89" s="260">
        <v>140</v>
      </c>
      <c r="D89" s="261"/>
      <c r="E89" s="263"/>
      <c r="F89" s="252"/>
      <c r="G89" s="253"/>
      <c r="H89" s="266"/>
      <c r="I89" s="253"/>
    </row>
    <row r="90" s="233" customFormat="1" ht="23.15" customHeight="1" spans="1:9">
      <c r="A90" s="264" t="s">
        <v>365</v>
      </c>
      <c r="B90" s="264" t="s">
        <v>366</v>
      </c>
      <c r="C90" s="265">
        <v>140</v>
      </c>
      <c r="D90" s="261"/>
      <c r="E90" s="263"/>
      <c r="F90" s="252"/>
      <c r="G90" s="253"/>
      <c r="H90" s="266"/>
      <c r="I90" s="253"/>
    </row>
    <row r="91" s="233" customFormat="1" ht="23.15" customHeight="1" spans="1:9">
      <c r="A91" s="259" t="s">
        <v>367</v>
      </c>
      <c r="B91" s="259" t="s">
        <v>368</v>
      </c>
      <c r="C91" s="260">
        <v>2796.22</v>
      </c>
      <c r="D91" s="261"/>
      <c r="E91" s="263"/>
      <c r="F91" s="252"/>
      <c r="G91" s="253"/>
      <c r="H91" s="266"/>
      <c r="I91" s="253"/>
    </row>
    <row r="92" s="233" customFormat="1" ht="23.15" customHeight="1" spans="1:9">
      <c r="A92" s="264" t="s">
        <v>369</v>
      </c>
      <c r="B92" s="264" t="s">
        <v>370</v>
      </c>
      <c r="C92" s="265">
        <v>2796.22</v>
      </c>
      <c r="D92" s="261"/>
      <c r="E92" s="263"/>
      <c r="F92" s="252"/>
      <c r="G92" s="253"/>
      <c r="H92" s="266"/>
      <c r="I92" s="253"/>
    </row>
    <row r="93" s="233" customFormat="1" ht="23.15" customHeight="1" spans="1:9">
      <c r="A93" s="259" t="s">
        <v>371</v>
      </c>
      <c r="B93" s="259" t="s">
        <v>372</v>
      </c>
      <c r="C93" s="260">
        <v>2610</v>
      </c>
      <c r="D93" s="261"/>
      <c r="E93" s="262"/>
      <c r="F93" s="252"/>
      <c r="G93" s="253"/>
      <c r="H93" s="266"/>
      <c r="I93" s="253"/>
    </row>
    <row r="94" s="233" customFormat="1" ht="23.15" customHeight="1" spans="1:9">
      <c r="A94" s="264" t="s">
        <v>373</v>
      </c>
      <c r="B94" s="264" t="s">
        <v>374</v>
      </c>
      <c r="C94" s="265">
        <v>2610</v>
      </c>
      <c r="D94" s="261"/>
      <c r="E94" s="262"/>
      <c r="F94" s="252"/>
      <c r="G94" s="253"/>
      <c r="H94" s="266"/>
      <c r="I94" s="253"/>
    </row>
    <row r="95" s="233" customFormat="1" ht="23.15" customHeight="1" spans="1:9">
      <c r="A95" s="259" t="s">
        <v>375</v>
      </c>
      <c r="B95" s="259" t="s">
        <v>138</v>
      </c>
      <c r="C95" s="260">
        <v>8380</v>
      </c>
      <c r="D95" s="261"/>
      <c r="E95" s="262"/>
      <c r="F95" s="252"/>
      <c r="G95" s="253"/>
      <c r="H95" s="266"/>
      <c r="I95" s="253"/>
    </row>
    <row r="96" s="233" customFormat="1" ht="23.15" customHeight="1" spans="1:9">
      <c r="A96" s="259" t="s">
        <v>376</v>
      </c>
      <c r="B96" s="259" t="s">
        <v>377</v>
      </c>
      <c r="C96" s="260">
        <v>8380</v>
      </c>
      <c r="D96" s="261"/>
      <c r="E96" s="262"/>
      <c r="F96" s="252"/>
      <c r="G96" s="253"/>
      <c r="H96" s="266"/>
      <c r="I96" s="253"/>
    </row>
    <row r="97" s="233" customFormat="1" ht="23.15" customHeight="1" spans="1:9">
      <c r="A97" s="264" t="s">
        <v>378</v>
      </c>
      <c r="B97" s="264" t="s">
        <v>379</v>
      </c>
      <c r="C97" s="265">
        <v>8380</v>
      </c>
      <c r="D97" s="261"/>
      <c r="E97" s="262"/>
      <c r="F97" s="252"/>
      <c r="G97" s="253"/>
      <c r="H97" s="266"/>
      <c r="I97" s="253"/>
    </row>
    <row r="98" s="233" customFormat="1" ht="23.15" customHeight="1" spans="1:9">
      <c r="A98" s="259" t="s">
        <v>380</v>
      </c>
      <c r="B98" s="259" t="s">
        <v>72</v>
      </c>
      <c r="C98" s="260">
        <v>543.21</v>
      </c>
      <c r="D98" s="261"/>
      <c r="E98" s="262"/>
      <c r="F98" s="252"/>
      <c r="G98" s="253"/>
      <c r="H98" s="266"/>
      <c r="I98" s="253"/>
    </row>
    <row r="99" s="233" customFormat="1" ht="23.15" customHeight="1" spans="1:9">
      <c r="A99" s="259" t="s">
        <v>381</v>
      </c>
      <c r="B99" s="259" t="s">
        <v>382</v>
      </c>
      <c r="C99" s="260">
        <v>543.21</v>
      </c>
      <c r="D99" s="261"/>
      <c r="E99" s="262"/>
      <c r="F99" s="252"/>
      <c r="G99" s="253"/>
      <c r="H99" s="266"/>
      <c r="I99" s="253"/>
    </row>
    <row r="100" s="233" customFormat="1" ht="23.15" customHeight="1" spans="1:9">
      <c r="A100" s="264" t="s">
        <v>383</v>
      </c>
      <c r="B100" s="264" t="s">
        <v>384</v>
      </c>
      <c r="C100" s="265">
        <v>543.21</v>
      </c>
      <c r="D100" s="261"/>
      <c r="E100" s="263"/>
      <c r="F100" s="252"/>
      <c r="G100" s="253"/>
      <c r="H100" s="266"/>
      <c r="I100" s="253"/>
    </row>
    <row r="101" s="233" customFormat="1" ht="23.15" customHeight="1" spans="1:9">
      <c r="A101" s="259" t="s">
        <v>385</v>
      </c>
      <c r="B101" s="259" t="s">
        <v>73</v>
      </c>
      <c r="C101" s="260">
        <v>295.63</v>
      </c>
      <c r="D101" s="261"/>
      <c r="E101" s="263"/>
      <c r="F101" s="252"/>
      <c r="G101" s="253"/>
      <c r="H101" s="266"/>
      <c r="I101" s="253"/>
    </row>
    <row r="102" s="233" customFormat="1" ht="23.15" customHeight="1" spans="1:9">
      <c r="A102" s="259" t="s">
        <v>386</v>
      </c>
      <c r="B102" s="259" t="s">
        <v>387</v>
      </c>
      <c r="C102" s="260">
        <v>295.63</v>
      </c>
      <c r="D102" s="261"/>
      <c r="E102" s="263"/>
      <c r="F102" s="252"/>
      <c r="G102" s="253"/>
      <c r="H102" s="266"/>
      <c r="I102" s="253"/>
    </row>
    <row r="103" s="233" customFormat="1" ht="23.15" customHeight="1" spans="1:9">
      <c r="A103" s="264" t="s">
        <v>388</v>
      </c>
      <c r="B103" s="264" t="s">
        <v>389</v>
      </c>
      <c r="C103" s="265">
        <v>295.63</v>
      </c>
      <c r="D103" s="261"/>
      <c r="E103" s="263"/>
      <c r="F103" s="252"/>
      <c r="G103" s="253"/>
      <c r="H103" s="266"/>
      <c r="I103" s="253"/>
    </row>
    <row r="104" s="233" customFormat="1" ht="23.15" customHeight="1" spans="1:9">
      <c r="A104" s="259" t="s">
        <v>390</v>
      </c>
      <c r="B104" s="259" t="s">
        <v>75</v>
      </c>
      <c r="C104" s="260">
        <v>858.31</v>
      </c>
      <c r="D104" s="261"/>
      <c r="E104" s="263"/>
      <c r="F104" s="252"/>
      <c r="G104" s="253"/>
      <c r="H104" s="266"/>
      <c r="I104" s="253"/>
    </row>
    <row r="105" s="233" customFormat="1" ht="23.15" customHeight="1" spans="1:9">
      <c r="A105" s="259" t="s">
        <v>391</v>
      </c>
      <c r="B105" s="259" t="s">
        <v>392</v>
      </c>
      <c r="C105" s="260">
        <v>768.31</v>
      </c>
      <c r="D105" s="261"/>
      <c r="E105" s="263"/>
      <c r="F105" s="252"/>
      <c r="G105" s="253"/>
      <c r="H105" s="266"/>
      <c r="I105" s="253"/>
    </row>
    <row r="106" s="233" customFormat="1" ht="23.15" customHeight="1" spans="1:9">
      <c r="A106" s="264" t="s">
        <v>393</v>
      </c>
      <c r="B106" s="264" t="s">
        <v>223</v>
      </c>
      <c r="C106" s="265">
        <v>311.86</v>
      </c>
      <c r="D106" s="261"/>
      <c r="E106" s="262"/>
      <c r="F106" s="252"/>
      <c r="G106" s="253"/>
      <c r="H106" s="266"/>
      <c r="I106" s="253"/>
    </row>
    <row r="107" s="233" customFormat="1" ht="23.15" customHeight="1" spans="1:9">
      <c r="A107" s="264" t="s">
        <v>394</v>
      </c>
      <c r="B107" s="264" t="s">
        <v>395</v>
      </c>
      <c r="C107" s="265">
        <v>456.45</v>
      </c>
      <c r="D107" s="261"/>
      <c r="E107" s="263"/>
      <c r="F107" s="252"/>
      <c r="G107" s="253"/>
      <c r="H107" s="266"/>
      <c r="I107" s="253"/>
    </row>
    <row r="108" s="233" customFormat="1" ht="23.15" customHeight="1" spans="1:9">
      <c r="A108" s="259" t="s">
        <v>396</v>
      </c>
      <c r="B108" s="259" t="s">
        <v>397</v>
      </c>
      <c r="C108" s="260">
        <v>90</v>
      </c>
      <c r="D108" s="261"/>
      <c r="E108" s="263"/>
      <c r="F108" s="252"/>
      <c r="G108" s="253"/>
      <c r="H108" s="266"/>
      <c r="I108" s="253"/>
    </row>
    <row r="109" s="233" customFormat="1" ht="23.15" customHeight="1" spans="1:9">
      <c r="A109" s="264" t="s">
        <v>398</v>
      </c>
      <c r="B109" s="264" t="s">
        <v>399</v>
      </c>
      <c r="C109" s="265">
        <v>42</v>
      </c>
      <c r="D109" s="261"/>
      <c r="E109" s="262"/>
      <c r="F109" s="252"/>
      <c r="G109" s="253"/>
      <c r="H109" s="266"/>
      <c r="I109" s="253"/>
    </row>
    <row r="110" s="233" customFormat="1" ht="23.15" customHeight="1" spans="1:9">
      <c r="A110" s="264" t="s">
        <v>400</v>
      </c>
      <c r="B110" s="264" t="s">
        <v>401</v>
      </c>
      <c r="C110" s="265">
        <v>15</v>
      </c>
      <c r="D110" s="261"/>
      <c r="E110" s="263"/>
      <c r="F110" s="252"/>
      <c r="G110" s="253"/>
      <c r="H110" s="266"/>
      <c r="I110" s="253"/>
    </row>
    <row r="111" s="233" customFormat="1" ht="23.15" customHeight="1" spans="1:9">
      <c r="A111" s="264" t="s">
        <v>402</v>
      </c>
      <c r="B111" s="264" t="s">
        <v>403</v>
      </c>
      <c r="C111" s="265">
        <v>33</v>
      </c>
      <c r="D111" s="261"/>
      <c r="E111" s="263"/>
      <c r="F111" s="252"/>
      <c r="G111" s="253"/>
      <c r="H111" s="266"/>
      <c r="I111" s="253"/>
    </row>
    <row r="112" s="233" customFormat="1" ht="23.15" customHeight="1" spans="1:9">
      <c r="A112" s="259" t="s">
        <v>404</v>
      </c>
      <c r="B112" s="259" t="s">
        <v>76</v>
      </c>
      <c r="C112" s="260">
        <v>429.91</v>
      </c>
      <c r="D112" s="261"/>
      <c r="E112" s="263"/>
      <c r="F112" s="252"/>
      <c r="G112" s="253"/>
      <c r="H112" s="266"/>
      <c r="I112" s="253"/>
    </row>
    <row r="113" s="233" customFormat="1" ht="23.15" customHeight="1" spans="1:9">
      <c r="A113" s="259" t="s">
        <v>405</v>
      </c>
      <c r="B113" s="259" t="s">
        <v>406</v>
      </c>
      <c r="C113" s="260">
        <v>429.91</v>
      </c>
      <c r="D113" s="261"/>
      <c r="E113" s="263"/>
      <c r="F113" s="252"/>
      <c r="G113" s="253"/>
      <c r="H113" s="266"/>
      <c r="I113" s="253"/>
    </row>
    <row r="114" s="233" customFormat="1" ht="23.15" customHeight="1" spans="1:9">
      <c r="A114" s="264" t="s">
        <v>407</v>
      </c>
      <c r="B114" s="264" t="s">
        <v>408</v>
      </c>
      <c r="C114" s="265">
        <v>429.91</v>
      </c>
      <c r="D114" s="261"/>
      <c r="E114" s="262"/>
      <c r="F114" s="252"/>
      <c r="G114" s="253"/>
      <c r="H114" s="266"/>
      <c r="I114" s="253"/>
    </row>
    <row r="115" s="233" customFormat="1" ht="23.15" customHeight="1" spans="1:9">
      <c r="A115" s="259" t="s">
        <v>409</v>
      </c>
      <c r="B115" s="259" t="s">
        <v>78</v>
      </c>
      <c r="C115" s="260">
        <v>1587.23</v>
      </c>
      <c r="D115" s="261"/>
      <c r="E115" s="263"/>
      <c r="F115" s="252"/>
      <c r="G115" s="253"/>
      <c r="H115" s="266"/>
      <c r="I115" s="253"/>
    </row>
    <row r="116" s="233" customFormat="1" ht="23.15" customHeight="1" spans="1:9">
      <c r="A116" s="259" t="s">
        <v>410</v>
      </c>
      <c r="B116" s="259" t="s">
        <v>411</v>
      </c>
      <c r="C116" s="260">
        <v>271.11</v>
      </c>
      <c r="D116" s="261"/>
      <c r="E116" s="263"/>
      <c r="F116" s="252"/>
      <c r="G116" s="253"/>
      <c r="H116" s="266"/>
      <c r="I116" s="253"/>
    </row>
    <row r="117" s="233" customFormat="1" ht="23.15" customHeight="1" spans="1:9">
      <c r="A117" s="264" t="s">
        <v>412</v>
      </c>
      <c r="B117" s="264" t="s">
        <v>413</v>
      </c>
      <c r="C117" s="265">
        <v>163</v>
      </c>
      <c r="D117" s="261"/>
      <c r="E117" s="263"/>
      <c r="F117" s="252"/>
      <c r="G117" s="253"/>
      <c r="H117" s="266"/>
      <c r="I117" s="253"/>
    </row>
    <row r="118" s="233" customFormat="1" ht="23.15" customHeight="1" spans="1:9">
      <c r="A118" s="264" t="s">
        <v>414</v>
      </c>
      <c r="B118" s="264" t="s">
        <v>415</v>
      </c>
      <c r="C118" s="265">
        <v>108.11</v>
      </c>
      <c r="D118" s="261"/>
      <c r="E118" s="263"/>
      <c r="F118" s="252"/>
      <c r="G118" s="253"/>
      <c r="H118" s="266"/>
      <c r="I118" s="253"/>
    </row>
    <row r="119" s="233" customFormat="1" ht="23.15" customHeight="1" spans="1:9">
      <c r="A119" s="259" t="s">
        <v>416</v>
      </c>
      <c r="B119" s="259" t="s">
        <v>417</v>
      </c>
      <c r="C119" s="260">
        <v>954.96</v>
      </c>
      <c r="D119" s="261"/>
      <c r="E119" s="263"/>
      <c r="F119" s="252"/>
      <c r="G119" s="253"/>
      <c r="H119" s="266"/>
      <c r="I119" s="253"/>
    </row>
    <row r="120" s="233" customFormat="1" ht="23.15" customHeight="1" spans="1:9">
      <c r="A120" s="264" t="s">
        <v>418</v>
      </c>
      <c r="B120" s="264" t="s">
        <v>223</v>
      </c>
      <c r="C120" s="265">
        <v>761.46</v>
      </c>
      <c r="D120" s="261"/>
      <c r="E120" s="263"/>
      <c r="F120" s="252"/>
      <c r="G120" s="253"/>
      <c r="H120" s="266"/>
      <c r="I120" s="253"/>
    </row>
    <row r="121" s="233" customFormat="1" ht="23.15" customHeight="1" spans="1:9">
      <c r="A121" s="264" t="s">
        <v>419</v>
      </c>
      <c r="B121" s="264" t="s">
        <v>420</v>
      </c>
      <c r="C121" s="265">
        <v>193.5</v>
      </c>
      <c r="D121" s="261"/>
      <c r="E121" s="263"/>
      <c r="F121" s="252"/>
      <c r="G121" s="253"/>
      <c r="H121" s="266"/>
      <c r="I121" s="253"/>
    </row>
    <row r="122" s="233" customFormat="1" ht="23.15" customHeight="1" spans="1:9">
      <c r="A122" s="259" t="s">
        <v>421</v>
      </c>
      <c r="B122" s="259" t="s">
        <v>422</v>
      </c>
      <c r="C122" s="260">
        <v>361.16</v>
      </c>
      <c r="D122" s="261"/>
      <c r="E122" s="263"/>
      <c r="F122" s="252"/>
      <c r="G122" s="253"/>
      <c r="H122" s="266"/>
      <c r="I122" s="253"/>
    </row>
    <row r="123" s="233" customFormat="1" ht="23.15" customHeight="1" spans="1:9">
      <c r="A123" s="264" t="s">
        <v>423</v>
      </c>
      <c r="B123" s="264" t="s">
        <v>424</v>
      </c>
      <c r="C123" s="265">
        <v>361.16</v>
      </c>
      <c r="D123" s="261"/>
      <c r="E123" s="262"/>
      <c r="F123" s="252"/>
      <c r="G123" s="253"/>
      <c r="H123" s="266"/>
      <c r="I123" s="253"/>
    </row>
    <row r="124" s="233" customFormat="1" ht="23.15" customHeight="1" spans="1:9">
      <c r="A124" s="259" t="s">
        <v>425</v>
      </c>
      <c r="B124" s="259" t="s">
        <v>208</v>
      </c>
      <c r="C124" s="260">
        <v>1000</v>
      </c>
      <c r="D124" s="261"/>
      <c r="E124" s="263"/>
      <c r="F124" s="252"/>
      <c r="G124" s="253"/>
      <c r="H124" s="266"/>
      <c r="I124" s="253"/>
    </row>
    <row r="125" s="233" customFormat="1" ht="23.15" customHeight="1" spans="1:9">
      <c r="A125" s="259" t="s">
        <v>426</v>
      </c>
      <c r="B125" s="259" t="s">
        <v>427</v>
      </c>
      <c r="C125" s="260">
        <v>1000</v>
      </c>
      <c r="D125" s="261"/>
      <c r="E125" s="263"/>
      <c r="F125" s="252"/>
      <c r="G125" s="253"/>
      <c r="H125" s="266"/>
      <c r="I125" s="253"/>
    </row>
    <row r="126" s="233" customFormat="1" ht="23.15" customHeight="1" spans="1:9">
      <c r="A126" s="264" t="s">
        <v>428</v>
      </c>
      <c r="B126" s="264" t="s">
        <v>429</v>
      </c>
      <c r="C126" s="265">
        <v>1000</v>
      </c>
      <c r="D126" s="261"/>
      <c r="E126" s="263"/>
      <c r="F126" s="252"/>
      <c r="G126" s="253"/>
      <c r="H126" s="266"/>
      <c r="I126" s="253"/>
    </row>
    <row r="127" s="233" customFormat="1" ht="23.15" customHeight="1" spans="1:9">
      <c r="A127" s="259" t="s">
        <v>430</v>
      </c>
      <c r="B127" s="259" t="s">
        <v>79</v>
      </c>
      <c r="C127" s="260">
        <v>9000</v>
      </c>
      <c r="D127" s="261"/>
      <c r="E127" s="263"/>
      <c r="F127" s="252"/>
      <c r="G127" s="253"/>
      <c r="H127" s="266"/>
      <c r="I127" s="253"/>
    </row>
    <row r="128" s="233" customFormat="1" ht="23.15" customHeight="1" spans="1:9">
      <c r="A128" s="259" t="s">
        <v>431</v>
      </c>
      <c r="B128" s="259" t="s">
        <v>432</v>
      </c>
      <c r="C128" s="260">
        <v>9000</v>
      </c>
      <c r="D128" s="261"/>
      <c r="E128" s="263"/>
      <c r="F128" s="252"/>
      <c r="G128" s="253"/>
      <c r="H128" s="266"/>
      <c r="I128" s="253"/>
    </row>
    <row r="129" s="233" customFormat="1" ht="23.15" customHeight="1" spans="1:9">
      <c r="A129" s="264" t="s">
        <v>433</v>
      </c>
      <c r="B129" s="264" t="s">
        <v>434</v>
      </c>
      <c r="C129" s="265">
        <v>9000</v>
      </c>
      <c r="D129" s="261"/>
      <c r="E129" s="263"/>
      <c r="F129" s="252"/>
      <c r="G129" s="253"/>
      <c r="H129" s="266"/>
      <c r="I129" s="253"/>
    </row>
    <row r="130" s="233" customFormat="1" ht="23.15" customHeight="1" spans="1:9">
      <c r="A130" s="259" t="s">
        <v>435</v>
      </c>
      <c r="B130" s="259" t="s">
        <v>436</v>
      </c>
      <c r="C130" s="260">
        <v>8612</v>
      </c>
      <c r="D130" s="261"/>
      <c r="E130" s="263"/>
      <c r="F130" s="252"/>
      <c r="G130" s="253"/>
      <c r="H130" s="266"/>
      <c r="I130" s="253"/>
    </row>
    <row r="131" s="233" customFormat="1" ht="23.15" customHeight="1" spans="1:9">
      <c r="A131" s="259" t="s">
        <v>437</v>
      </c>
      <c r="B131" s="259" t="s">
        <v>438</v>
      </c>
      <c r="C131" s="260">
        <v>8612</v>
      </c>
      <c r="D131" s="261"/>
      <c r="E131" s="263"/>
      <c r="F131" s="252"/>
      <c r="G131" s="253"/>
      <c r="H131" s="266"/>
      <c r="I131" s="253"/>
    </row>
    <row r="132" s="233" customFormat="1" ht="23.15" customHeight="1" spans="1:9">
      <c r="A132" s="264" t="s">
        <v>439</v>
      </c>
      <c r="B132" s="264" t="s">
        <v>440</v>
      </c>
      <c r="C132" s="265">
        <v>8612</v>
      </c>
      <c r="D132" s="261"/>
      <c r="E132" s="263"/>
      <c r="F132" s="252"/>
      <c r="G132" s="253"/>
      <c r="H132" s="266"/>
      <c r="I132" s="253"/>
    </row>
    <row r="133" s="233" customFormat="1" ht="23.15" customHeight="1" spans="1:9">
      <c r="A133" s="259" t="s">
        <v>441</v>
      </c>
      <c r="B133" s="259" t="s">
        <v>442</v>
      </c>
      <c r="C133" s="260">
        <v>5584</v>
      </c>
      <c r="D133" s="261"/>
      <c r="E133" s="263"/>
      <c r="F133" s="252"/>
      <c r="G133" s="253"/>
      <c r="H133" s="266"/>
      <c r="I133" s="253"/>
    </row>
    <row r="134" s="233" customFormat="1" ht="23.15" customHeight="1" spans="1:9">
      <c r="A134" s="259" t="s">
        <v>443</v>
      </c>
      <c r="B134" s="259" t="s">
        <v>444</v>
      </c>
      <c r="C134" s="260">
        <v>5584</v>
      </c>
      <c r="D134" s="261"/>
      <c r="E134" s="263"/>
      <c r="F134" s="252"/>
      <c r="G134" s="253"/>
      <c r="H134" s="266"/>
      <c r="I134" s="253"/>
    </row>
    <row r="135" s="233" customFormat="1" ht="23.15" customHeight="1" spans="1:9">
      <c r="A135" s="264" t="s">
        <v>445</v>
      </c>
      <c r="B135" s="264" t="s">
        <v>446</v>
      </c>
      <c r="C135" s="265">
        <v>5584</v>
      </c>
      <c r="D135" s="261"/>
      <c r="E135" s="268"/>
      <c r="F135" s="252"/>
      <c r="G135" s="253"/>
      <c r="H135" s="266"/>
      <c r="I135" s="253"/>
    </row>
  </sheetData>
  <mergeCells count="6">
    <mergeCell ref="A1:E1"/>
    <mergeCell ref="C3:E3"/>
    <mergeCell ref="D4:E4"/>
    <mergeCell ref="A3:A5"/>
    <mergeCell ref="B3:B5"/>
    <mergeCell ref="C4:C5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25"/>
  </sheetPr>
  <dimension ref="A1:C24"/>
  <sheetViews>
    <sheetView workbookViewId="0">
      <selection activeCell="O19" sqref="O19"/>
    </sheetView>
  </sheetViews>
  <sheetFormatPr defaultColWidth="9" defaultRowHeight="14.25" outlineLevelCol="2"/>
  <cols>
    <col min="1" max="1" width="15.7" style="57" customWidth="1"/>
    <col min="2" max="3" width="31.2" customWidth="1"/>
  </cols>
  <sheetData>
    <row r="1" s="216" customFormat="1" ht="30" customHeight="1" spans="1:3">
      <c r="A1" s="218" t="s">
        <v>453</v>
      </c>
      <c r="B1" s="218"/>
      <c r="C1" s="218"/>
    </row>
    <row r="2" s="198" customFormat="1" ht="19.5" customHeight="1" spans="1:3">
      <c r="A2" s="219"/>
      <c r="B2" s="220"/>
      <c r="C2" s="135" t="s">
        <v>1</v>
      </c>
    </row>
    <row r="3" s="198" customFormat="1" ht="30" customHeight="1" spans="1:3">
      <c r="A3" s="61" t="s">
        <v>454</v>
      </c>
      <c r="B3" s="62" t="s">
        <v>455</v>
      </c>
      <c r="C3" s="138" t="s">
        <v>201</v>
      </c>
    </row>
    <row r="4" s="198" customFormat="1" ht="30" customHeight="1" spans="1:3">
      <c r="A4" s="221">
        <v>501</v>
      </c>
      <c r="B4" s="222" t="s">
        <v>456</v>
      </c>
      <c r="C4" s="223">
        <f>SUM(C5:C8)</f>
        <v>3637</v>
      </c>
    </row>
    <row r="5" s="198" customFormat="1" ht="30" customHeight="1" spans="1:3">
      <c r="A5" s="65">
        <v>50101</v>
      </c>
      <c r="B5" s="66" t="s">
        <v>457</v>
      </c>
      <c r="C5" s="224">
        <v>2451</v>
      </c>
    </row>
    <row r="6" s="198" customFormat="1" ht="30" customHeight="1" spans="1:3">
      <c r="A6" s="65">
        <v>50102</v>
      </c>
      <c r="B6" s="66" t="s">
        <v>458</v>
      </c>
      <c r="C6" s="224">
        <v>878</v>
      </c>
    </row>
    <row r="7" s="198" customFormat="1" ht="30" customHeight="1" spans="1:3">
      <c r="A7" s="65">
        <v>50103</v>
      </c>
      <c r="B7" s="66" t="s">
        <v>459</v>
      </c>
      <c r="C7" s="224">
        <v>297</v>
      </c>
    </row>
    <row r="8" s="198" customFormat="1" ht="30" customHeight="1" spans="1:3">
      <c r="A8" s="65">
        <v>50199</v>
      </c>
      <c r="B8" s="66" t="s">
        <v>460</v>
      </c>
      <c r="C8" s="224">
        <v>11</v>
      </c>
    </row>
    <row r="9" s="198" customFormat="1" ht="30" customHeight="1" spans="1:3">
      <c r="A9" s="221">
        <v>502</v>
      </c>
      <c r="B9" s="222" t="s">
        <v>461</v>
      </c>
      <c r="C9" s="223">
        <f>SUM(C10:C18)</f>
        <v>730</v>
      </c>
    </row>
    <row r="10" s="198" customFormat="1" ht="30" customHeight="1" spans="1:3">
      <c r="A10" s="65">
        <v>50201</v>
      </c>
      <c r="B10" s="66" t="s">
        <v>462</v>
      </c>
      <c r="C10" s="224">
        <v>533</v>
      </c>
    </row>
    <row r="11" s="198" customFormat="1" ht="30" customHeight="1" spans="1:3">
      <c r="A11" s="65">
        <v>50202</v>
      </c>
      <c r="B11" s="66" t="s">
        <v>463</v>
      </c>
      <c r="C11" s="224">
        <v>6</v>
      </c>
    </row>
    <row r="12" s="198" customFormat="1" ht="30" customHeight="1" spans="1:3">
      <c r="A12" s="65">
        <v>50203</v>
      </c>
      <c r="B12" s="66" t="s">
        <v>464</v>
      </c>
      <c r="C12" s="224">
        <v>6</v>
      </c>
    </row>
    <row r="13" s="198" customFormat="1" ht="30" customHeight="1" spans="1:3">
      <c r="A13" s="65">
        <v>50205</v>
      </c>
      <c r="B13" s="66" t="s">
        <v>465</v>
      </c>
      <c r="C13" s="224">
        <v>2</v>
      </c>
    </row>
    <row r="14" s="198" customFormat="1" ht="30" customHeight="1" spans="1:3">
      <c r="A14" s="65">
        <v>50206</v>
      </c>
      <c r="B14" s="66" t="s">
        <v>466</v>
      </c>
      <c r="C14" s="224">
        <v>35</v>
      </c>
    </row>
    <row r="15" s="198" customFormat="1" ht="30" customHeight="1" spans="1:3">
      <c r="A15" s="65">
        <v>50207</v>
      </c>
      <c r="B15" s="66" t="s">
        <v>467</v>
      </c>
      <c r="C15" s="224">
        <v>13</v>
      </c>
    </row>
    <row r="16" s="198" customFormat="1" ht="30" customHeight="1" spans="1:3">
      <c r="A16" s="65">
        <v>50208</v>
      </c>
      <c r="B16" s="66" t="s">
        <v>468</v>
      </c>
      <c r="C16" s="224">
        <v>95</v>
      </c>
    </row>
    <row r="17" s="198" customFormat="1" ht="30" customHeight="1" spans="1:3">
      <c r="A17" s="65">
        <v>50209</v>
      </c>
      <c r="B17" s="66" t="s">
        <v>469</v>
      </c>
      <c r="C17" s="224">
        <v>1</v>
      </c>
    </row>
    <row r="18" s="198" customFormat="1" ht="30" customHeight="1" spans="1:3">
      <c r="A18" s="65">
        <v>50299</v>
      </c>
      <c r="B18" s="66" t="s">
        <v>470</v>
      </c>
      <c r="C18" s="224">
        <v>39</v>
      </c>
    </row>
    <row r="19" s="217" customFormat="1" ht="30" customHeight="1" spans="1:3">
      <c r="A19" s="225">
        <v>505</v>
      </c>
      <c r="B19" s="226" t="s">
        <v>471</v>
      </c>
      <c r="C19" s="227">
        <f>SUM(C20:C21)</f>
        <v>459</v>
      </c>
    </row>
    <row r="20" s="198" customFormat="1" ht="30" customHeight="1" spans="1:3">
      <c r="A20" s="228">
        <v>50501</v>
      </c>
      <c r="B20" s="229" t="s">
        <v>472</v>
      </c>
      <c r="C20" s="230">
        <v>389</v>
      </c>
    </row>
    <row r="21" s="198" customFormat="1" ht="30" customHeight="1" spans="1:3">
      <c r="A21" s="228">
        <v>50502</v>
      </c>
      <c r="B21" s="229" t="s">
        <v>473</v>
      </c>
      <c r="C21" s="230">
        <v>70</v>
      </c>
    </row>
    <row r="22" s="198" customFormat="1" ht="30" customHeight="1" spans="1:3">
      <c r="A22" s="228"/>
      <c r="B22" s="229"/>
      <c r="C22" s="230"/>
    </row>
    <row r="23" s="198" customFormat="1" ht="30" customHeight="1" spans="1:3">
      <c r="A23" s="228"/>
      <c r="B23" s="229"/>
      <c r="C23" s="230"/>
    </row>
    <row r="24" s="198" customFormat="1" ht="30" customHeight="1" spans="1:3">
      <c r="A24" s="70" t="s">
        <v>474</v>
      </c>
      <c r="B24" s="231"/>
      <c r="C24" s="72">
        <f>C4+C9+C19</f>
        <v>4826</v>
      </c>
    </row>
  </sheetData>
  <mergeCells count="1">
    <mergeCell ref="A1:C1"/>
  </mergeCells>
  <pageMargins left="0.786805555555556" right="0.786805555555556" top="0.786805555555556" bottom="0.786805555555556" header="0.196527777777778" footer="0.314583333333333"/>
  <pageSetup paperSize="9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F20" sqref="F20"/>
    </sheetView>
  </sheetViews>
  <sheetFormatPr defaultColWidth="9" defaultRowHeight="14.25" outlineLevelCol="2"/>
  <cols>
    <col min="1" max="1" width="41.3" customWidth="1"/>
    <col min="2" max="2" width="21.5" customWidth="1"/>
    <col min="3" max="3" width="16.6" customWidth="1"/>
  </cols>
  <sheetData>
    <row r="1" ht="30" customHeight="1" spans="1:3">
      <c r="A1" s="196" t="s">
        <v>475</v>
      </c>
      <c r="B1" s="196"/>
      <c r="C1" s="196"/>
    </row>
    <row r="2" ht="20.1" customHeight="1" spans="1:3">
      <c r="A2" s="197"/>
      <c r="B2" s="198"/>
      <c r="C2" s="199" t="s">
        <v>1</v>
      </c>
    </row>
    <row r="3" ht="30" customHeight="1" spans="1:3">
      <c r="A3" s="200" t="s">
        <v>476</v>
      </c>
      <c r="B3" s="201" t="s">
        <v>477</v>
      </c>
      <c r="C3" s="202" t="s">
        <v>478</v>
      </c>
    </row>
    <row r="4" ht="28.6" customHeight="1" spans="1:3">
      <c r="A4" s="203" t="s">
        <v>479</v>
      </c>
      <c r="B4" s="204"/>
      <c r="C4" s="205"/>
    </row>
    <row r="5" ht="27.25" customHeight="1" spans="1:3">
      <c r="A5" s="206" t="s">
        <v>480</v>
      </c>
      <c r="B5" s="207"/>
      <c r="C5" s="208"/>
    </row>
    <row r="6" ht="27.25" customHeight="1" spans="1:3">
      <c r="A6" s="206" t="s">
        <v>481</v>
      </c>
      <c r="B6" s="207"/>
      <c r="C6" s="208"/>
    </row>
    <row r="7" ht="27.25" customHeight="1" spans="1:3">
      <c r="A7" s="206" t="s">
        <v>482</v>
      </c>
      <c r="B7" s="207"/>
      <c r="C7" s="208"/>
    </row>
    <row r="8" ht="27.25" customHeight="1" spans="1:3">
      <c r="A8" s="206" t="s">
        <v>483</v>
      </c>
      <c r="B8" s="207"/>
      <c r="C8" s="208"/>
    </row>
    <row r="9" ht="27.25" customHeight="1" spans="1:3">
      <c r="A9" s="206" t="s">
        <v>484</v>
      </c>
      <c r="B9" s="207"/>
      <c r="C9" s="208"/>
    </row>
    <row r="10" ht="27.25" customHeight="1" spans="1:3">
      <c r="A10" s="206" t="s">
        <v>485</v>
      </c>
      <c r="B10" s="207"/>
      <c r="C10" s="208"/>
    </row>
    <row r="11" ht="27.25" customHeight="1" spans="1:3">
      <c r="A11" s="206" t="s">
        <v>486</v>
      </c>
      <c r="B11" s="207"/>
      <c r="C11" s="208"/>
    </row>
    <row r="12" ht="27.25" customHeight="1" spans="1:3">
      <c r="A12" s="206" t="s">
        <v>487</v>
      </c>
      <c r="B12" s="207"/>
      <c r="C12" s="208"/>
    </row>
    <row r="13" ht="27.25" customHeight="1" spans="1:3">
      <c r="A13" s="206" t="s">
        <v>488</v>
      </c>
      <c r="B13" s="207"/>
      <c r="C13" s="208"/>
    </row>
    <row r="14" ht="27.25" customHeight="1" spans="1:3">
      <c r="A14" s="206" t="s">
        <v>489</v>
      </c>
      <c r="B14" s="207"/>
      <c r="C14" s="208"/>
    </row>
    <row r="15" ht="27.25" customHeight="1" spans="1:3">
      <c r="A15" s="206" t="s">
        <v>490</v>
      </c>
      <c r="B15" s="207"/>
      <c r="C15" s="208"/>
    </row>
    <row r="16" ht="27.25" customHeight="1" spans="1:3">
      <c r="A16" s="206" t="s">
        <v>491</v>
      </c>
      <c r="B16" s="207"/>
      <c r="C16" s="208"/>
    </row>
    <row r="17" ht="27.25" customHeight="1" spans="1:3">
      <c r="A17" s="206" t="s">
        <v>492</v>
      </c>
      <c r="B17" s="207"/>
      <c r="C17" s="208"/>
    </row>
    <row r="18" ht="27.25" customHeight="1" spans="1:3">
      <c r="A18" s="206" t="s">
        <v>493</v>
      </c>
      <c r="B18" s="207"/>
      <c r="C18" s="208"/>
    </row>
    <row r="19" ht="27.25" customHeight="1" spans="1:3">
      <c r="A19" s="206" t="s">
        <v>494</v>
      </c>
      <c r="B19" s="207"/>
      <c r="C19" s="208"/>
    </row>
    <row r="20" ht="27.25" customHeight="1" spans="1:3">
      <c r="A20" s="206" t="s">
        <v>495</v>
      </c>
      <c r="B20" s="207"/>
      <c r="C20" s="208"/>
    </row>
    <row r="21" ht="27.25" customHeight="1" spans="1:3">
      <c r="A21" s="206" t="s">
        <v>496</v>
      </c>
      <c r="B21" s="207"/>
      <c r="C21" s="208"/>
    </row>
    <row r="22" ht="27.25" customHeight="1" spans="1:3">
      <c r="A22" s="206" t="s">
        <v>497</v>
      </c>
      <c r="B22" s="207"/>
      <c r="C22" s="208"/>
    </row>
    <row r="23" ht="27.25" customHeight="1" spans="1:3">
      <c r="A23" s="206" t="s">
        <v>498</v>
      </c>
      <c r="B23" s="207"/>
      <c r="C23" s="208"/>
    </row>
    <row r="24" ht="27.25" customHeight="1" spans="1:3">
      <c r="A24" s="209" t="s">
        <v>499</v>
      </c>
      <c r="B24" s="210"/>
      <c r="C24" s="211"/>
    </row>
    <row r="25" ht="27.25" customHeight="1" spans="1:3">
      <c r="A25" s="212" t="s">
        <v>500</v>
      </c>
      <c r="B25" s="213"/>
      <c r="C25" s="214"/>
    </row>
    <row r="26" ht="19" customHeight="1" spans="1:3">
      <c r="A26" s="215" t="s">
        <v>501</v>
      </c>
      <c r="B26" s="215"/>
      <c r="C26" s="215"/>
    </row>
  </sheetData>
  <mergeCells count="2">
    <mergeCell ref="A1:C1"/>
    <mergeCell ref="A26:C26"/>
  </mergeCells>
  <pageMargins left="0.786805555555556" right="0.786805555555556" top="0.786805555555556" bottom="0.786805555555556" header="0.196527777777778" footer="0.314583333333333"/>
  <pageSetup paperSize="9" orientation="portrait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25"/>
  </sheetPr>
  <dimension ref="A1:O85"/>
  <sheetViews>
    <sheetView showZeros="0" zoomScale="115" zoomScaleNormal="115" workbookViewId="0">
      <pane xSplit="1" ySplit="3" topLeftCell="B7" activePane="bottomRight" state="frozen"/>
      <selection/>
      <selection pane="topRight"/>
      <selection pane="bottomLeft"/>
      <selection pane="bottomRight" activeCell="K16" sqref="K16"/>
    </sheetView>
  </sheetViews>
  <sheetFormatPr defaultColWidth="9" defaultRowHeight="15.75"/>
  <cols>
    <col min="1" max="1" width="30.875" style="183" customWidth="1"/>
    <col min="2" max="4" width="15.75" style="183" customWidth="1"/>
    <col min="5" max="5" width="9" style="183" hidden="1" customWidth="1"/>
    <col min="6" max="6" width="9" style="183"/>
    <col min="7" max="7" width="9" style="183" hidden="1" customWidth="1"/>
    <col min="8" max="15" width="9" style="183"/>
    <col min="16" max="16384" width="9" style="184"/>
  </cols>
  <sheetData>
    <row r="1" s="27" customFormat="1" ht="30" customHeight="1" spans="1:15">
      <c r="A1" s="131" t="s">
        <v>502</v>
      </c>
      <c r="B1" s="131"/>
      <c r="C1" s="131"/>
      <c r="D1" s="131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="28" customFormat="1" ht="20.1" customHeight="1" spans="1:15">
      <c r="A2" s="148"/>
      <c r="B2" s="148"/>
      <c r="C2" s="148"/>
      <c r="D2" s="135" t="s">
        <v>1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="28" customFormat="1" ht="30" customHeight="1" spans="1:15">
      <c r="A3" s="185" t="s">
        <v>2</v>
      </c>
      <c r="B3" s="169" t="s">
        <v>200</v>
      </c>
      <c r="C3" s="169" t="s">
        <v>201</v>
      </c>
      <c r="D3" s="186" t="s">
        <v>55</v>
      </c>
      <c r="E3" s="38"/>
      <c r="F3" s="38"/>
      <c r="G3" s="38">
        <v>164951</v>
      </c>
      <c r="H3" s="38"/>
      <c r="I3" s="38"/>
      <c r="J3" s="38"/>
      <c r="K3" s="38"/>
      <c r="L3" s="38"/>
      <c r="M3" s="38"/>
      <c r="N3" s="38"/>
      <c r="O3" s="38"/>
    </row>
    <row r="4" s="28" customFormat="1" ht="30" customHeight="1" spans="1:15">
      <c r="A4" s="187" t="s">
        <v>126</v>
      </c>
      <c r="B4" s="174">
        <f>'24基金收入执行'!C4</f>
        <v>0</v>
      </c>
      <c r="C4" s="171"/>
      <c r="D4" s="173"/>
      <c r="E4" s="18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="28" customFormat="1" ht="30" customHeight="1" spans="1:15">
      <c r="A5" s="187" t="s">
        <v>127</v>
      </c>
      <c r="B5" s="174">
        <f>'24基金收入执行'!C5</f>
        <v>0</v>
      </c>
      <c r="C5" s="171"/>
      <c r="D5" s="173"/>
      <c r="E5" s="18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="28" customFormat="1" ht="30" customHeight="1" spans="1:15">
      <c r="A6" s="187" t="s">
        <v>128</v>
      </c>
      <c r="B6" s="174">
        <f>'24基金收入执行'!C6</f>
        <v>0</v>
      </c>
      <c r="C6" s="171"/>
      <c r="D6" s="173"/>
      <c r="E6" s="18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="28" customFormat="1" ht="30" customHeight="1" spans="1:15">
      <c r="A7" s="187" t="s">
        <v>129</v>
      </c>
      <c r="B7" s="174">
        <f>'24基金收入执行'!C7</f>
        <v>0</v>
      </c>
      <c r="C7" s="189"/>
      <c r="D7" s="172"/>
      <c r="E7" s="188"/>
      <c r="F7" s="38"/>
      <c r="G7" s="38"/>
      <c r="H7" s="38"/>
      <c r="I7" s="38"/>
      <c r="J7" s="38"/>
      <c r="K7" s="38"/>
      <c r="L7" s="38"/>
      <c r="M7" s="38"/>
      <c r="N7" s="38"/>
      <c r="O7" s="38"/>
    </row>
    <row r="8" s="28" customFormat="1" ht="30" customHeight="1" spans="1:15">
      <c r="A8" s="187" t="s">
        <v>130</v>
      </c>
      <c r="B8" s="174">
        <f>'24基金收入执行'!C8</f>
        <v>784</v>
      </c>
      <c r="C8" s="189">
        <v>700</v>
      </c>
      <c r="D8" s="172">
        <f t="shared" ref="D8:D15" si="0">(C8-B8)/B8*100</f>
        <v>-10.71</v>
      </c>
      <c r="E8" s="18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s="28" customFormat="1" ht="30" customHeight="1" spans="1:15">
      <c r="A9" s="187" t="s">
        <v>131</v>
      </c>
      <c r="B9" s="174">
        <f>'24基金收入执行'!C9</f>
        <v>20200</v>
      </c>
      <c r="C9" s="170">
        <v>40000</v>
      </c>
      <c r="D9" s="172">
        <f t="shared" si="0"/>
        <v>98.02</v>
      </c>
      <c r="E9" s="188"/>
      <c r="F9" s="38"/>
      <c r="G9" s="38"/>
      <c r="H9" s="38"/>
      <c r="I9" s="38"/>
      <c r="J9" s="38"/>
      <c r="K9" s="38"/>
      <c r="L9" s="38"/>
      <c r="M9" s="38"/>
      <c r="N9" s="38"/>
      <c r="O9" s="38"/>
    </row>
    <row r="10" s="28" customFormat="1" ht="30" customHeight="1" spans="1:15">
      <c r="A10" s="190"/>
      <c r="B10" s="170"/>
      <c r="C10" s="170"/>
      <c r="D10" s="172"/>
      <c r="E10" s="191"/>
      <c r="F10" s="38"/>
      <c r="G10" s="38"/>
      <c r="H10" s="38"/>
      <c r="I10" s="38"/>
      <c r="J10" s="38"/>
      <c r="K10" s="38"/>
      <c r="L10" s="38"/>
      <c r="M10" s="38"/>
      <c r="N10" s="38"/>
      <c r="O10" s="38"/>
    </row>
    <row r="11" s="28" customFormat="1" ht="30" customHeight="1" spans="1:15">
      <c r="A11" s="190"/>
      <c r="B11" s="170"/>
      <c r="C11" s="170"/>
      <c r="D11" s="172"/>
      <c r="E11" s="191"/>
      <c r="F11" s="38"/>
      <c r="G11" s="38"/>
      <c r="H11" s="38"/>
      <c r="I11" s="38"/>
      <c r="J11" s="38"/>
      <c r="K11" s="38"/>
      <c r="L11" s="38"/>
      <c r="M11" s="38"/>
      <c r="N11" s="38"/>
      <c r="O11" s="38"/>
    </row>
    <row r="12" s="28" customFormat="1" ht="30" customHeight="1" spans="1:15">
      <c r="A12" s="190"/>
      <c r="B12" s="170"/>
      <c r="C12" s="170"/>
      <c r="D12" s="172"/>
      <c r="E12" s="191"/>
      <c r="F12" s="38"/>
      <c r="G12" s="38"/>
      <c r="H12" s="38"/>
      <c r="I12" s="38"/>
      <c r="J12" s="38"/>
      <c r="K12" s="38"/>
      <c r="L12" s="38"/>
      <c r="M12" s="38"/>
      <c r="N12" s="38"/>
      <c r="O12" s="38"/>
    </row>
    <row r="13" s="28" customFormat="1" ht="30" customHeight="1" spans="1:15">
      <c r="A13" s="192"/>
      <c r="B13" s="170"/>
      <c r="C13" s="170"/>
      <c r="D13" s="172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</row>
    <row r="14" s="28" customFormat="1" ht="30" customHeight="1" spans="1:15">
      <c r="A14" s="193" t="s">
        <v>132</v>
      </c>
      <c r="B14" s="194">
        <f>SUM(B4:B13)</f>
        <v>20984</v>
      </c>
      <c r="C14" s="170">
        <f>SUM(C4:C13)</f>
        <v>40700</v>
      </c>
      <c r="D14" s="172">
        <f t="shared" si="0"/>
        <v>93.96</v>
      </c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</row>
    <row r="15" s="28" customFormat="1" ht="30" customHeight="1" spans="1:15">
      <c r="A15" s="190" t="s">
        <v>133</v>
      </c>
      <c r="B15" s="194">
        <f>'24基金收入执行'!C15</f>
        <v>13054</v>
      </c>
      <c r="C15" s="170">
        <v>34824</v>
      </c>
      <c r="D15" s="172">
        <f t="shared" si="0"/>
        <v>166.77</v>
      </c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</row>
    <row r="16" s="28" customFormat="1" ht="30" customHeight="1" spans="1:15">
      <c r="A16" s="190" t="s">
        <v>134</v>
      </c>
      <c r="B16" s="194">
        <f>'24基金收入执行'!C16</f>
        <v>140833</v>
      </c>
      <c r="C16" s="171"/>
      <c r="D16" s="172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</row>
    <row r="17" s="28" customFormat="1" ht="30" customHeight="1" spans="1:15">
      <c r="A17" s="190" t="s">
        <v>135</v>
      </c>
      <c r="B17" s="194">
        <f>'24基金收入执行'!C17</f>
        <v>6606</v>
      </c>
      <c r="C17" s="170">
        <v>1485</v>
      </c>
      <c r="D17" s="172">
        <f>(C17-B17)/B17*100</f>
        <v>-77.52</v>
      </c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</row>
    <row r="18" s="28" customFormat="1" ht="30" customHeight="1" spans="1:15">
      <c r="A18" s="192" t="s">
        <v>136</v>
      </c>
      <c r="B18" s="194">
        <f>'24基金收入执行'!C18</f>
        <v>54584</v>
      </c>
      <c r="C18" s="170">
        <v>54221</v>
      </c>
      <c r="D18" s="172">
        <f>(C18-B18)/B18*100</f>
        <v>-0.67</v>
      </c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</row>
    <row r="19" s="28" customFormat="1" ht="30" customHeight="1" spans="1:15">
      <c r="A19" s="192"/>
      <c r="B19" s="194"/>
      <c r="C19" s="170"/>
      <c r="D19" s="172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</row>
    <row r="20" s="28" customFormat="1" ht="30" customHeight="1" spans="1:15">
      <c r="A20" s="192"/>
      <c r="B20" s="194"/>
      <c r="C20" s="170"/>
      <c r="D20" s="172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</row>
    <row r="21" s="28" customFormat="1" ht="30" customHeight="1" spans="1:15">
      <c r="A21" s="192"/>
      <c r="B21" s="194"/>
      <c r="C21" s="170"/>
      <c r="D21" s="172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</row>
    <row r="22" s="28" customFormat="1" ht="30" customHeight="1" spans="1:15">
      <c r="A22" s="192"/>
      <c r="B22" s="194"/>
      <c r="C22" s="170"/>
      <c r="D22" s="172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</row>
    <row r="23" s="28" customFormat="1" ht="30" customHeight="1" spans="1:15">
      <c r="A23" s="192"/>
      <c r="B23" s="194"/>
      <c r="C23" s="170"/>
      <c r="D23" s="172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</row>
    <row r="24" s="28" customFormat="1" ht="30" customHeight="1" spans="1:15">
      <c r="A24" s="178" t="s">
        <v>83</v>
      </c>
      <c r="B24" s="195">
        <f>B14+B15+B16+B17+B18</f>
        <v>236061</v>
      </c>
      <c r="C24" s="195">
        <f>C14+C15+C16+C17+C18</f>
        <v>131230</v>
      </c>
      <c r="D24" s="180">
        <f>(C24-B24)/B24*100</f>
        <v>-44.41</v>
      </c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</row>
    <row r="25" s="28" customFormat="1" ht="12.75" spans="1:1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</row>
    <row r="26" s="28" customFormat="1" ht="12.75" spans="1:15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</row>
    <row r="27" s="28" customFormat="1" ht="12.75" spans="1:15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</row>
    <row r="28" s="28" customFormat="1" ht="12.75" spans="1:15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</row>
    <row r="29" s="28" customFormat="1" ht="12.75" spans="1:15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</row>
    <row r="30" s="28" customFormat="1" ht="12.75" spans="1:15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</row>
    <row r="31" s="28" customFormat="1" ht="12.75" spans="1:1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</row>
    <row r="32" s="28" customFormat="1" ht="12.75" spans="1:15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</row>
    <row r="33" s="28" customFormat="1" ht="12.75" spans="1:1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</row>
    <row r="34" s="28" customFormat="1" ht="12.75" spans="1:15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</row>
    <row r="35" s="28" customFormat="1" ht="12.75" spans="1:1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</row>
    <row r="36" s="28" customFormat="1" ht="12.75" spans="1:15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</row>
    <row r="37" s="28" customFormat="1" ht="12.75" spans="1:1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</row>
    <row r="38" s="28" customFormat="1" ht="12.75" spans="1:15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</row>
    <row r="39" s="28" customFormat="1" ht="12.75" spans="1:1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</row>
    <row r="40" s="28" customFormat="1" ht="12.75" spans="1:15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</row>
    <row r="41" s="28" customFormat="1" ht="12.75" spans="1:1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</row>
    <row r="42" s="28" customFormat="1" ht="12.75" spans="1:15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</row>
    <row r="43" s="28" customFormat="1" ht="12.75" spans="1:15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</row>
    <row r="44" s="28" customFormat="1" ht="12.75" spans="1:15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</row>
    <row r="45" s="28" customFormat="1" ht="12.75" spans="1:15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</row>
    <row r="46" s="28" customFormat="1" ht="12.75" spans="1:15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</row>
    <row r="47" s="28" customFormat="1" ht="12.75" spans="1:15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</row>
    <row r="48" s="28" customFormat="1" ht="12.75" spans="1:15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</row>
    <row r="49" s="28" customFormat="1" ht="12.75" spans="1:15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</row>
    <row r="50" s="28" customFormat="1" ht="12.75" spans="1:15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</row>
    <row r="51" s="28" customFormat="1" ht="12.75" spans="1:15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</row>
    <row r="52" s="28" customFormat="1" ht="12.75" spans="1:15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</row>
    <row r="53" s="28" customFormat="1" ht="12.75" spans="1:15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</row>
    <row r="54" s="28" customFormat="1" ht="12.75" spans="1:1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</row>
    <row r="55" s="28" customFormat="1" ht="12.75" spans="1:15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</row>
    <row r="56" s="28" customFormat="1" ht="12.75" spans="1:15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</row>
    <row r="57" s="28" customFormat="1" ht="12.75" spans="1:15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</row>
    <row r="58" s="28" customFormat="1" ht="12.75" spans="1:1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</row>
    <row r="59" s="28" customFormat="1" ht="12.75" spans="1:15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</row>
    <row r="60" s="28" customFormat="1" ht="12.75" spans="1:15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</row>
    <row r="61" s="28" customFormat="1" ht="12.75" spans="1:15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</row>
    <row r="62" s="28" customFormat="1" ht="12.75" spans="1:15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</row>
    <row r="63" s="28" customFormat="1" ht="12.75" spans="1:15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</row>
    <row r="64" s="28" customFormat="1" ht="12.75" spans="1:15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</row>
    <row r="65" s="28" customFormat="1" ht="12.75" spans="1:15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</row>
    <row r="66" s="28" customFormat="1" ht="12.75" spans="1:15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</row>
    <row r="67" s="28" customFormat="1" ht="12.75" spans="1:15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</row>
    <row r="68" s="28" customFormat="1" ht="12.75" spans="1:15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</row>
    <row r="69" s="28" customFormat="1" ht="12.75" spans="1:15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</row>
    <row r="70" s="28" customFormat="1" ht="12.75" spans="1:15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</row>
    <row r="71" s="28" customFormat="1" ht="12.75" spans="1:15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</row>
    <row r="72" s="28" customFormat="1" ht="12.75" spans="1:15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</row>
    <row r="73" s="28" customFormat="1" ht="12.75" spans="1:15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</row>
    <row r="74" s="28" customFormat="1" ht="12.75" spans="1:15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</row>
    <row r="75" s="28" customFormat="1" ht="12.75" spans="1:15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</row>
    <row r="76" s="28" customFormat="1" ht="12.75" spans="1:15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</row>
    <row r="77" s="28" customFormat="1" ht="12.75" spans="1:15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</row>
    <row r="78" s="28" customFormat="1" ht="12.75" spans="1:15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</row>
    <row r="79" s="28" customFormat="1" ht="12.75" spans="1:15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</row>
    <row r="80" s="28" customFormat="1" ht="12.75" spans="1:15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</row>
    <row r="81" s="28" customFormat="1" ht="12.75" spans="1:15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</row>
    <row r="82" s="28" customFormat="1" ht="12.75" spans="1:15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</row>
    <row r="83" s="28" customFormat="1" ht="12.75" spans="1:15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</row>
    <row r="84" s="28" customFormat="1" ht="12.75" spans="1:15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</row>
    <row r="85" s="28" customFormat="1" ht="12.75" spans="1:15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</row>
  </sheetData>
  <mergeCells count="1">
    <mergeCell ref="A1:D1"/>
  </mergeCells>
  <printOptions horizontalCentered="1"/>
  <pageMargins left="0.78740157480315" right="0.78740157480315" top="0.78740157480315" bottom="0.78740157480315" header="0.196850393700787" footer="0.31496062992126"/>
  <pageSetup paperSize="9" firstPageNumber="9" orientation="portrait" useFirstPageNumber="1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25"/>
  </sheetPr>
  <dimension ref="A1:O89"/>
  <sheetViews>
    <sheetView workbookViewId="0">
      <pane xSplit="1" ySplit="3" topLeftCell="B11" activePane="bottomRight" state="frozen"/>
      <selection/>
      <selection pane="topRight"/>
      <selection pane="bottomLeft"/>
      <selection pane="bottomRight" activeCell="L28" sqref="L28"/>
    </sheetView>
  </sheetViews>
  <sheetFormatPr defaultColWidth="9" defaultRowHeight="15.75"/>
  <cols>
    <col min="1" max="1" width="30.875" style="166" customWidth="1"/>
    <col min="2" max="4" width="15.75" style="166" customWidth="1"/>
    <col min="5" max="5" width="11.625" style="166" customWidth="1"/>
    <col min="6" max="15" width="9" style="166"/>
    <col min="16" max="16384" width="9" style="167"/>
  </cols>
  <sheetData>
    <row r="1" s="129" customFormat="1" ht="30" customHeight="1" spans="1:15">
      <c r="A1" s="131" t="s">
        <v>503</v>
      </c>
      <c r="B1" s="131"/>
      <c r="C1" s="131"/>
      <c r="D1" s="131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="130" customFormat="1" ht="20.1" customHeight="1" spans="1:15">
      <c r="A2" s="134"/>
      <c r="B2" s="136"/>
      <c r="C2" s="136"/>
      <c r="D2" s="135" t="s">
        <v>1</v>
      </c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</row>
    <row r="3" s="130" customFormat="1" ht="30" customHeight="1" spans="1:15">
      <c r="A3" s="61" t="s">
        <v>206</v>
      </c>
      <c r="B3" s="168" t="s">
        <v>53</v>
      </c>
      <c r="C3" s="169" t="s">
        <v>201</v>
      </c>
      <c r="D3" s="63" t="s">
        <v>55</v>
      </c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</row>
    <row r="4" s="130" customFormat="1" ht="25.2" customHeight="1" spans="1:15">
      <c r="A4" s="139" t="s">
        <v>62</v>
      </c>
      <c r="B4" s="170"/>
      <c r="C4" s="171"/>
      <c r="D4" s="172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</row>
    <row r="5" s="130" customFormat="1" ht="25.2" customHeight="1" spans="1:15">
      <c r="A5" s="139" t="s">
        <v>63</v>
      </c>
      <c r="B5" s="170"/>
      <c r="C5" s="171"/>
      <c r="D5" s="172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</row>
    <row r="6" s="130" customFormat="1" ht="25.2" customHeight="1" spans="1:15">
      <c r="A6" s="139" t="s">
        <v>64</v>
      </c>
      <c r="B6" s="170"/>
      <c r="C6" s="171"/>
      <c r="D6" s="173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</row>
    <row r="7" s="130" customFormat="1" ht="25.2" customHeight="1" spans="1:15">
      <c r="A7" s="139" t="s">
        <v>65</v>
      </c>
      <c r="B7" s="170"/>
      <c r="C7" s="170"/>
      <c r="D7" s="172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</row>
    <row r="8" s="130" customFormat="1" ht="25.2" customHeight="1" spans="1:15">
      <c r="A8" s="139" t="s">
        <v>66</v>
      </c>
      <c r="B8" s="170"/>
      <c r="C8" s="171"/>
      <c r="D8" s="172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</row>
    <row r="9" s="130" customFormat="1" ht="25.2" customHeight="1" spans="1:15">
      <c r="A9" s="139" t="s">
        <v>67</v>
      </c>
      <c r="B9" s="170">
        <f>'24基金支出执行'!B9</f>
        <v>470</v>
      </c>
      <c r="C9" s="171"/>
      <c r="D9" s="172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</row>
    <row r="10" s="130" customFormat="1" ht="25.2" customHeight="1" spans="1:15">
      <c r="A10" s="139" t="s">
        <v>68</v>
      </c>
      <c r="B10" s="170">
        <f>'24基金支出执行'!B10</f>
        <v>45564</v>
      </c>
      <c r="C10" s="174">
        <v>68552</v>
      </c>
      <c r="D10" s="172">
        <f>(C10-B10)/B10*100</f>
        <v>50.45</v>
      </c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</row>
    <row r="11" s="130" customFormat="1" ht="25.2" customHeight="1" spans="1:15">
      <c r="A11" s="139" t="s">
        <v>69</v>
      </c>
      <c r="B11" s="170">
        <f>'24基金支出执行'!B11</f>
        <v>203</v>
      </c>
      <c r="C11" s="171"/>
      <c r="D11" s="173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</row>
    <row r="12" s="130" customFormat="1" ht="25.2" customHeight="1" spans="1:15">
      <c r="A12" s="139" t="s">
        <v>70</v>
      </c>
      <c r="B12" s="170"/>
      <c r="C12" s="171"/>
      <c r="D12" s="172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</row>
    <row r="13" s="130" customFormat="1" ht="25.2" customHeight="1" spans="1:15">
      <c r="A13" s="139" t="s">
        <v>138</v>
      </c>
      <c r="B13" s="170">
        <f>'24基金支出执行'!B13</f>
        <v>3591</v>
      </c>
      <c r="C13" s="170"/>
      <c r="D13" s="172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</row>
    <row r="14" s="130" customFormat="1" ht="25.2" customHeight="1" spans="1:15">
      <c r="A14" s="139" t="s">
        <v>75</v>
      </c>
      <c r="B14" s="170"/>
      <c r="C14" s="170"/>
      <c r="D14" s="172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</row>
    <row r="15" s="130" customFormat="1" ht="25.2" customHeight="1" spans="1:15">
      <c r="A15" s="139" t="s">
        <v>76</v>
      </c>
      <c r="B15" s="170"/>
      <c r="C15" s="170"/>
      <c r="D15" s="172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</row>
    <row r="16" s="130" customFormat="1" ht="25.2" customHeight="1" spans="1:15">
      <c r="A16" s="139" t="s">
        <v>78</v>
      </c>
      <c r="B16" s="170"/>
      <c r="C16" s="170"/>
      <c r="D16" s="172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</row>
    <row r="17" s="130" customFormat="1" ht="25.2" customHeight="1" spans="1:15">
      <c r="A17" s="139" t="s">
        <v>79</v>
      </c>
      <c r="B17" s="170"/>
      <c r="C17" s="170"/>
      <c r="D17" s="172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</row>
    <row r="18" s="130" customFormat="1" ht="25.2" customHeight="1" spans="1:15">
      <c r="A18" s="139" t="s">
        <v>139</v>
      </c>
      <c r="B18" s="170">
        <f>'24基金支出执行'!B18</f>
        <v>38625</v>
      </c>
      <c r="C18" s="170">
        <v>41943</v>
      </c>
      <c r="D18" s="172">
        <f>(C18-B18)/B18*100</f>
        <v>8.59</v>
      </c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</row>
    <row r="19" s="130" customFormat="1" ht="25.2" customHeight="1" spans="1:15">
      <c r="A19" s="175" t="s">
        <v>140</v>
      </c>
      <c r="B19" s="170">
        <f>SUM(B4:B18)</f>
        <v>88453</v>
      </c>
      <c r="C19" s="170">
        <f>SUM(C4:C18)</f>
        <v>110495</v>
      </c>
      <c r="D19" s="172">
        <f>(C19-B19)/B19*100</f>
        <v>24.92</v>
      </c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</row>
    <row r="20" s="130" customFormat="1" ht="25.2" customHeight="1" spans="1:15">
      <c r="A20" s="175"/>
      <c r="B20" s="170"/>
      <c r="C20" s="170"/>
      <c r="D20" s="172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</row>
    <row r="21" s="130" customFormat="1" ht="25.2" customHeight="1" spans="1:15">
      <c r="A21" s="176" t="s">
        <v>82</v>
      </c>
      <c r="B21" s="170">
        <f>B22+B23+B24</f>
        <v>53635</v>
      </c>
      <c r="C21" s="170">
        <f>C22+C23+C24</f>
        <v>20500</v>
      </c>
      <c r="D21" s="172">
        <f>(C21-B21)/B21*100</f>
        <v>-61.78</v>
      </c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</row>
    <row r="22" s="130" customFormat="1" ht="25.2" customHeight="1" spans="1:15">
      <c r="A22" s="139" t="s">
        <v>141</v>
      </c>
      <c r="B22" s="170"/>
      <c r="C22" s="170"/>
      <c r="D22" s="172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</row>
    <row r="23" s="130" customFormat="1" ht="25.2" customHeight="1" spans="1:15">
      <c r="A23" s="139" t="s">
        <v>142</v>
      </c>
      <c r="B23" s="170">
        <v>53635</v>
      </c>
      <c r="C23" s="170">
        <v>20500</v>
      </c>
      <c r="D23" s="172">
        <f>(C23-B23)/B23*100</f>
        <v>-61.78</v>
      </c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</row>
    <row r="24" s="130" customFormat="1" ht="25.2" customHeight="1" spans="1:15">
      <c r="A24" s="139" t="s">
        <v>143</v>
      </c>
      <c r="B24" s="171"/>
      <c r="C24" s="171"/>
      <c r="D24" s="173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</row>
    <row r="25" s="130" customFormat="1" ht="25.2" customHeight="1" spans="1:15">
      <c r="A25" s="139" t="s">
        <v>144</v>
      </c>
      <c r="B25" s="170"/>
      <c r="C25" s="170"/>
      <c r="D25" s="173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</row>
    <row r="26" s="130" customFormat="1" ht="25.2" customHeight="1" spans="1:15">
      <c r="A26" s="139" t="s">
        <v>145</v>
      </c>
      <c r="B26" s="170"/>
      <c r="C26" s="170">
        <v>235</v>
      </c>
      <c r="D26" s="173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</row>
    <row r="27" s="130" customFormat="1" ht="25.2" customHeight="1" spans="1:15">
      <c r="A27" s="177"/>
      <c r="B27" s="170"/>
      <c r="C27" s="170"/>
      <c r="D27" s="172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</row>
    <row r="28" s="130" customFormat="1" ht="25.2" customHeight="1" spans="1:15">
      <c r="A28" s="178" t="s">
        <v>83</v>
      </c>
      <c r="B28" s="179">
        <f>B19+B21+B25+B26</f>
        <v>142088</v>
      </c>
      <c r="C28" s="179">
        <f>C19+C21+C25+C26</f>
        <v>131230</v>
      </c>
      <c r="D28" s="180">
        <f>(C28-B28)/B28*100</f>
        <v>-7.64</v>
      </c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</row>
    <row r="29" s="130" customFormat="1" ht="31.5" customHeight="1" spans="1:15">
      <c r="A29" s="181"/>
      <c r="B29" s="181"/>
      <c r="C29" s="181"/>
      <c r="D29" s="181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</row>
    <row r="30" s="130" customFormat="1" ht="12.75" spans="1:15">
      <c r="A30" s="137"/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</row>
    <row r="31" s="130" customFormat="1" ht="12.75" hidden="1" spans="1:15">
      <c r="A31" s="137"/>
      <c r="B31" s="182">
        <f>B28-'25基金收入预算'!B24</f>
        <v>-93973</v>
      </c>
      <c r="C31" s="182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</row>
    <row r="32" s="130" customFormat="1" ht="12.75" spans="1:15">
      <c r="A32" s="137"/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</row>
    <row r="33" s="130" customFormat="1" ht="12.75" spans="1:15">
      <c r="A33" s="137"/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</row>
    <row r="34" s="130" customFormat="1" ht="12.75" spans="1:15">
      <c r="A34" s="137"/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</row>
    <row r="35" s="130" customFormat="1" ht="12.75" spans="1:15">
      <c r="A35" s="137"/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</row>
    <row r="36" s="130" customFormat="1" ht="12.75" spans="1:15">
      <c r="A36" s="137"/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</row>
    <row r="37" s="130" customFormat="1" ht="12.75" spans="1:15">
      <c r="A37" s="137"/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</row>
    <row r="38" s="130" customFormat="1" ht="12.75" spans="1:15">
      <c r="A38" s="137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</row>
    <row r="39" s="130" customFormat="1" ht="12.75" spans="1:15">
      <c r="A39" s="137"/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</row>
    <row r="40" s="130" customFormat="1" ht="12.75" spans="1:15">
      <c r="A40" s="137"/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</row>
    <row r="41" s="130" customFormat="1" ht="12.75" spans="1:15">
      <c r="A41" s="137"/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</row>
    <row r="42" s="130" customFormat="1" ht="12.75" spans="1:15">
      <c r="A42" s="137"/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</row>
    <row r="43" s="130" customFormat="1" ht="12.75" spans="1:15">
      <c r="A43" s="137"/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</row>
    <row r="44" s="130" customFormat="1" ht="12.75" spans="1:15">
      <c r="A44" s="137"/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</row>
    <row r="45" s="130" customFormat="1" ht="12.75" spans="1:15">
      <c r="A45" s="137"/>
      <c r="B45" s="137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</row>
    <row r="46" s="130" customFormat="1" ht="12.75" spans="1:15">
      <c r="A46" s="137"/>
      <c r="B46" s="137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</row>
    <row r="47" s="130" customFormat="1" ht="12.75" spans="1:15">
      <c r="A47" s="137"/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</row>
    <row r="48" s="130" customFormat="1" ht="12.75" spans="1:15">
      <c r="A48" s="137"/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</row>
    <row r="49" s="130" customFormat="1" ht="12.75" spans="1:15">
      <c r="A49" s="137"/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</row>
    <row r="50" s="130" customFormat="1" ht="12.75" spans="1:15">
      <c r="A50" s="137"/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</row>
    <row r="51" s="130" customFormat="1" ht="12.75" spans="1:15">
      <c r="A51" s="137"/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</row>
    <row r="52" s="130" customFormat="1" ht="12.75" spans="1:15">
      <c r="A52" s="137"/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</row>
    <row r="53" s="130" customFormat="1" ht="12.75" spans="1:15">
      <c r="A53" s="137"/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</row>
    <row r="54" s="130" customFormat="1" ht="12.75" spans="1:15">
      <c r="A54" s="137"/>
      <c r="B54" s="137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</row>
    <row r="55" s="130" customFormat="1" ht="12.75" spans="1:15">
      <c r="A55" s="137"/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</row>
    <row r="56" s="130" customFormat="1" ht="12.75" spans="1:15">
      <c r="A56" s="137"/>
      <c r="B56" s="137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</row>
    <row r="57" s="130" customFormat="1" ht="12.75" spans="1:15">
      <c r="A57" s="137"/>
      <c r="B57" s="137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</row>
    <row r="58" s="130" customFormat="1" ht="12.75" spans="1:15">
      <c r="A58" s="137"/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</row>
    <row r="59" s="130" customFormat="1" ht="12.75" spans="1:15">
      <c r="A59" s="137"/>
      <c r="B59" s="137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</row>
    <row r="60" s="130" customFormat="1" ht="12.75" spans="1:15">
      <c r="A60" s="137"/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</row>
    <row r="61" s="130" customFormat="1" ht="12.75" spans="1:15">
      <c r="A61" s="137"/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</row>
    <row r="62" s="130" customFormat="1" ht="12.75" spans="1:15">
      <c r="A62" s="137"/>
      <c r="B62" s="137"/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</row>
    <row r="63" s="130" customFormat="1" ht="12.75" spans="1:15">
      <c r="A63" s="137"/>
      <c r="B63" s="137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</row>
    <row r="64" s="130" customFormat="1" ht="12.75" spans="1:15">
      <c r="A64" s="137"/>
      <c r="B64" s="137"/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</row>
    <row r="65" s="130" customFormat="1" ht="12.75" spans="1:15">
      <c r="A65" s="137"/>
      <c r="B65" s="137"/>
      <c r="C65" s="137"/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</row>
    <row r="66" s="130" customFormat="1" ht="12.75" spans="1:15">
      <c r="A66" s="137"/>
      <c r="B66" s="137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</row>
    <row r="67" s="130" customFormat="1" ht="12.75" spans="1:15">
      <c r="A67" s="137"/>
      <c r="B67" s="137"/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</row>
    <row r="68" s="130" customFormat="1" ht="12.75" spans="1:15">
      <c r="A68" s="137"/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</row>
    <row r="69" s="130" customFormat="1" ht="12.75" spans="1:15">
      <c r="A69" s="137"/>
      <c r="B69" s="137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</row>
    <row r="70" s="130" customFormat="1" ht="12.75" spans="1:15">
      <c r="A70" s="137"/>
      <c r="B70" s="137"/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</row>
    <row r="71" s="130" customFormat="1" ht="12.75" spans="1:15">
      <c r="A71" s="137"/>
      <c r="B71" s="137"/>
      <c r="C71" s="137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</row>
    <row r="72" s="130" customFormat="1" ht="12.75" spans="1:15">
      <c r="A72" s="137"/>
      <c r="B72" s="137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</row>
    <row r="73" s="130" customFormat="1" ht="12.75" spans="1:15">
      <c r="A73" s="137"/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</row>
    <row r="74" s="130" customFormat="1" ht="12.75" spans="1:15">
      <c r="A74" s="137"/>
      <c r="B74" s="137"/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</row>
    <row r="75" s="130" customFormat="1" ht="12.75" spans="1:15">
      <c r="A75" s="137"/>
      <c r="B75" s="137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</row>
    <row r="76" s="130" customFormat="1" ht="12.75" spans="1:15">
      <c r="A76" s="137"/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</row>
    <row r="77" s="130" customFormat="1" ht="12.75" spans="1:15">
      <c r="A77" s="137"/>
      <c r="B77" s="137"/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</row>
    <row r="78" s="130" customFormat="1" ht="12.75" spans="1:15">
      <c r="A78" s="137"/>
      <c r="B78" s="137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</row>
    <row r="79" s="130" customFormat="1" ht="12.75" spans="1:15">
      <c r="A79" s="137"/>
      <c r="B79" s="137"/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</row>
    <row r="80" s="130" customFormat="1" ht="12.75" spans="1:15">
      <c r="A80" s="137"/>
      <c r="B80" s="137"/>
      <c r="C80" s="137"/>
      <c r="D80" s="137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</row>
    <row r="81" s="130" customFormat="1" ht="12.75" spans="1:15">
      <c r="A81" s="137"/>
      <c r="B81" s="137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</row>
    <row r="82" s="130" customFormat="1" ht="12.75" spans="1:15">
      <c r="A82" s="137"/>
      <c r="B82" s="137"/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</row>
    <row r="83" s="130" customFormat="1" ht="12.75" spans="1:15">
      <c r="A83" s="137"/>
      <c r="B83" s="137"/>
      <c r="C83" s="137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</row>
    <row r="84" s="130" customFormat="1" ht="12.75" spans="1:15">
      <c r="A84" s="137"/>
      <c r="B84" s="137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</row>
    <row r="85" s="130" customFormat="1" ht="12.75" spans="1:15">
      <c r="A85" s="137"/>
      <c r="B85" s="137"/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</row>
    <row r="86" s="130" customFormat="1" ht="12.75" spans="1:15">
      <c r="A86" s="137"/>
      <c r="B86" s="137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</row>
    <row r="87" s="130" customFormat="1" ht="12.75" spans="1:15">
      <c r="A87" s="137"/>
      <c r="B87" s="137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</row>
    <row r="88" s="130" customFormat="1" ht="12.75" spans="1:15">
      <c r="A88" s="137"/>
      <c r="B88" s="137"/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</row>
    <row r="89" s="130" customFormat="1" ht="12.75" spans="1:15">
      <c r="A89" s="137"/>
      <c r="B89" s="137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</row>
  </sheetData>
  <mergeCells count="2">
    <mergeCell ref="A1:D1"/>
    <mergeCell ref="A29:D29"/>
  </mergeCells>
  <printOptions horizontalCentered="1"/>
  <pageMargins left="0.78740157480315" right="0.78740157480315" top="0.78740157480315" bottom="0.78740157480315" header="0.196850393700787" footer="0.31496062992126"/>
  <pageSetup paperSize="9" firstPageNumber="10" orientation="portrait" useFirstPageNumber="1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25"/>
  </sheetPr>
  <dimension ref="A1:O89"/>
  <sheetViews>
    <sheetView workbookViewId="0">
      <pane xSplit="1" ySplit="3" topLeftCell="B11" activePane="bottomRight" state="frozen"/>
      <selection/>
      <selection pane="topRight"/>
      <selection pane="bottomLeft"/>
      <selection pane="bottomRight" activeCell="Q29" sqref="Q29"/>
    </sheetView>
  </sheetViews>
  <sheetFormatPr defaultColWidth="9" defaultRowHeight="15.75"/>
  <cols>
    <col min="1" max="1" width="30.875" style="166" customWidth="1"/>
    <col min="2" max="4" width="15.75" style="166" customWidth="1"/>
    <col min="5" max="5" width="11.625" style="166" customWidth="1"/>
    <col min="6" max="15" width="9" style="166"/>
    <col min="16" max="16384" width="9" style="167"/>
  </cols>
  <sheetData>
    <row r="1" s="129" customFormat="1" ht="30" customHeight="1" spans="1:15">
      <c r="A1" s="131" t="s">
        <v>504</v>
      </c>
      <c r="B1" s="131"/>
      <c r="C1" s="131"/>
      <c r="D1" s="131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="130" customFormat="1" ht="20.1" customHeight="1" spans="1:15">
      <c r="A2" s="134"/>
      <c r="B2" s="136"/>
      <c r="C2" s="136"/>
      <c r="D2" s="135" t="s">
        <v>1</v>
      </c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</row>
    <row r="3" s="130" customFormat="1" ht="30" customHeight="1" spans="1:15">
      <c r="A3" s="61" t="s">
        <v>206</v>
      </c>
      <c r="B3" s="168" t="s">
        <v>53</v>
      </c>
      <c r="C3" s="169" t="s">
        <v>201</v>
      </c>
      <c r="D3" s="63" t="s">
        <v>55</v>
      </c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</row>
    <row r="4" s="130" customFormat="1" ht="25.2" customHeight="1" spans="1:15">
      <c r="A4" s="139" t="s">
        <v>62</v>
      </c>
      <c r="B4" s="170"/>
      <c r="C4" s="171"/>
      <c r="D4" s="172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</row>
    <row r="5" s="130" customFormat="1" ht="25.2" customHeight="1" spans="1:15">
      <c r="A5" s="139" t="s">
        <v>63</v>
      </c>
      <c r="B5" s="170"/>
      <c r="C5" s="171"/>
      <c r="D5" s="172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</row>
    <row r="6" s="130" customFormat="1" ht="25.2" customHeight="1" spans="1:15">
      <c r="A6" s="139" t="s">
        <v>64</v>
      </c>
      <c r="B6" s="170"/>
      <c r="C6" s="171"/>
      <c r="D6" s="173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</row>
    <row r="7" s="130" customFormat="1" ht="25.2" customHeight="1" spans="1:15">
      <c r="A7" s="139" t="s">
        <v>65</v>
      </c>
      <c r="B7" s="170"/>
      <c r="C7" s="170"/>
      <c r="D7" s="172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</row>
    <row r="8" s="130" customFormat="1" ht="25.2" customHeight="1" spans="1:15">
      <c r="A8" s="139" t="s">
        <v>66</v>
      </c>
      <c r="B8" s="170"/>
      <c r="C8" s="171"/>
      <c r="D8" s="172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</row>
    <row r="9" s="130" customFormat="1" ht="25.2" customHeight="1" spans="1:15">
      <c r="A9" s="139" t="s">
        <v>67</v>
      </c>
      <c r="B9" s="170">
        <f>'24基金支出执行'!B9</f>
        <v>470</v>
      </c>
      <c r="C9" s="171"/>
      <c r="D9" s="172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</row>
    <row r="10" s="130" customFormat="1" ht="25.2" customHeight="1" spans="1:15">
      <c r="A10" s="139" t="s">
        <v>68</v>
      </c>
      <c r="B10" s="170">
        <f>'24基金支出执行'!B10</f>
        <v>45564</v>
      </c>
      <c r="C10" s="174">
        <v>68552</v>
      </c>
      <c r="D10" s="172">
        <f>(C10-B10)/B10*100</f>
        <v>50.45</v>
      </c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</row>
    <row r="11" s="130" customFormat="1" ht="25.2" customHeight="1" spans="1:15">
      <c r="A11" s="139" t="s">
        <v>69</v>
      </c>
      <c r="B11" s="170">
        <f>'24基金支出执行'!B11</f>
        <v>203</v>
      </c>
      <c r="C11" s="171"/>
      <c r="D11" s="173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</row>
    <row r="12" s="130" customFormat="1" ht="25.2" customHeight="1" spans="1:15">
      <c r="A12" s="139" t="s">
        <v>70</v>
      </c>
      <c r="B12" s="170"/>
      <c r="C12" s="171"/>
      <c r="D12" s="172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</row>
    <row r="13" s="130" customFormat="1" ht="25.2" customHeight="1" spans="1:15">
      <c r="A13" s="139" t="s">
        <v>138</v>
      </c>
      <c r="B13" s="170">
        <f>'24基金支出执行'!B13</f>
        <v>3591</v>
      </c>
      <c r="C13" s="170"/>
      <c r="D13" s="172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</row>
    <row r="14" s="130" customFormat="1" ht="25.2" customHeight="1" spans="1:15">
      <c r="A14" s="139" t="s">
        <v>75</v>
      </c>
      <c r="B14" s="170"/>
      <c r="C14" s="170"/>
      <c r="D14" s="172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</row>
    <row r="15" s="130" customFormat="1" ht="25.2" customHeight="1" spans="1:15">
      <c r="A15" s="139" t="s">
        <v>76</v>
      </c>
      <c r="B15" s="170"/>
      <c r="C15" s="170"/>
      <c r="D15" s="172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</row>
    <row r="16" s="130" customFormat="1" ht="25.2" customHeight="1" spans="1:15">
      <c r="A16" s="139" t="s">
        <v>78</v>
      </c>
      <c r="B16" s="170"/>
      <c r="C16" s="170"/>
      <c r="D16" s="172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</row>
    <row r="17" s="130" customFormat="1" ht="25.2" customHeight="1" spans="1:15">
      <c r="A17" s="139" t="s">
        <v>79</v>
      </c>
      <c r="B17" s="170"/>
      <c r="C17" s="170"/>
      <c r="D17" s="172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</row>
    <row r="18" s="130" customFormat="1" ht="25.2" customHeight="1" spans="1:15">
      <c r="A18" s="139" t="s">
        <v>139</v>
      </c>
      <c r="B18" s="170">
        <f>'24基金支出执行'!B18</f>
        <v>38625</v>
      </c>
      <c r="C18" s="170">
        <v>41943</v>
      </c>
      <c r="D18" s="172">
        <f t="shared" ref="D18:D21" si="0">(C18-B18)/B18*100</f>
        <v>8.59</v>
      </c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</row>
    <row r="19" s="130" customFormat="1" ht="25.2" customHeight="1" spans="1:15">
      <c r="A19" s="175" t="s">
        <v>140</v>
      </c>
      <c r="B19" s="170">
        <f>SUM(B4:B18)</f>
        <v>88453</v>
      </c>
      <c r="C19" s="170">
        <f>SUM(C4:C18)</f>
        <v>110495</v>
      </c>
      <c r="D19" s="172">
        <f t="shared" si="0"/>
        <v>24.92</v>
      </c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</row>
    <row r="20" s="130" customFormat="1" ht="25.2" customHeight="1" spans="1:15">
      <c r="A20" s="175"/>
      <c r="B20" s="170"/>
      <c r="C20" s="170"/>
      <c r="D20" s="172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</row>
    <row r="21" s="130" customFormat="1" ht="25.2" customHeight="1" spans="1:15">
      <c r="A21" s="176" t="s">
        <v>82</v>
      </c>
      <c r="B21" s="170">
        <f>B22+B23+B24</f>
        <v>53635</v>
      </c>
      <c r="C21" s="170">
        <f>C22+C23+C24</f>
        <v>20500</v>
      </c>
      <c r="D21" s="172">
        <f t="shared" si="0"/>
        <v>-61.78</v>
      </c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</row>
    <row r="22" s="130" customFormat="1" ht="25.2" customHeight="1" spans="1:15">
      <c r="A22" s="139" t="s">
        <v>141</v>
      </c>
      <c r="B22" s="170"/>
      <c r="C22" s="170"/>
      <c r="D22" s="172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</row>
    <row r="23" s="130" customFormat="1" ht="25.2" customHeight="1" spans="1:15">
      <c r="A23" s="139" t="s">
        <v>142</v>
      </c>
      <c r="B23" s="170">
        <v>53635</v>
      </c>
      <c r="C23" s="170">
        <v>20500</v>
      </c>
      <c r="D23" s="172">
        <f>(C23-B23)/B23*100</f>
        <v>-61.78</v>
      </c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</row>
    <row r="24" s="130" customFormat="1" ht="25.2" customHeight="1" spans="1:15">
      <c r="A24" s="139" t="s">
        <v>143</v>
      </c>
      <c r="B24" s="171"/>
      <c r="C24" s="171"/>
      <c r="D24" s="173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</row>
    <row r="25" s="130" customFormat="1" ht="25.2" customHeight="1" spans="1:15">
      <c r="A25" s="139" t="s">
        <v>144</v>
      </c>
      <c r="B25" s="170"/>
      <c r="C25" s="170"/>
      <c r="D25" s="173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</row>
    <row r="26" s="130" customFormat="1" ht="25.2" customHeight="1" spans="1:15">
      <c r="A26" s="139" t="s">
        <v>145</v>
      </c>
      <c r="B26" s="170"/>
      <c r="C26" s="170">
        <v>235</v>
      </c>
      <c r="D26" s="173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</row>
    <row r="27" s="130" customFormat="1" ht="25.2" customHeight="1" spans="1:15">
      <c r="A27" s="177"/>
      <c r="B27" s="170"/>
      <c r="C27" s="170"/>
      <c r="D27" s="172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</row>
    <row r="28" s="130" customFormat="1" ht="25.2" customHeight="1" spans="1:15">
      <c r="A28" s="178" t="s">
        <v>83</v>
      </c>
      <c r="B28" s="179">
        <f>B19+B21+B25+B26</f>
        <v>142088</v>
      </c>
      <c r="C28" s="179">
        <f>C19+C21+C25+C26</f>
        <v>131230</v>
      </c>
      <c r="D28" s="180">
        <f>(C28-B28)/B28*100</f>
        <v>-7.64</v>
      </c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</row>
    <row r="29" s="130" customFormat="1" ht="31.5" customHeight="1" spans="1:15">
      <c r="A29" s="181"/>
      <c r="B29" s="181"/>
      <c r="C29" s="181"/>
      <c r="D29" s="181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</row>
    <row r="30" s="130" customFormat="1" ht="12.75" spans="1:15">
      <c r="A30" s="137"/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</row>
    <row r="31" s="130" customFormat="1" ht="12.75" hidden="1" spans="1:15">
      <c r="A31" s="137"/>
      <c r="B31" s="182">
        <f>B28-'25基金收入预算'!B24</f>
        <v>-93973</v>
      </c>
      <c r="C31" s="182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</row>
    <row r="32" s="130" customFormat="1" ht="12.75" spans="1:15">
      <c r="A32" s="137"/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</row>
    <row r="33" s="130" customFormat="1" ht="12.75" spans="1:15">
      <c r="A33" s="137"/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</row>
    <row r="34" s="130" customFormat="1" ht="12.75" spans="1:15">
      <c r="A34" s="137"/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</row>
    <row r="35" s="130" customFormat="1" ht="12.75" spans="1:15">
      <c r="A35" s="137"/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</row>
    <row r="36" s="130" customFormat="1" ht="12.75" spans="1:15">
      <c r="A36" s="137"/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</row>
    <row r="37" s="130" customFormat="1" ht="12.75" spans="1:15">
      <c r="A37" s="137"/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</row>
    <row r="38" s="130" customFormat="1" ht="12.75" spans="1:15">
      <c r="A38" s="137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</row>
    <row r="39" s="130" customFormat="1" ht="12.75" spans="1:15">
      <c r="A39" s="137"/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</row>
    <row r="40" s="130" customFormat="1" ht="12.75" spans="1:15">
      <c r="A40" s="137"/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</row>
    <row r="41" s="130" customFormat="1" ht="12.75" spans="1:15">
      <c r="A41" s="137"/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</row>
    <row r="42" s="130" customFormat="1" ht="12.75" spans="1:15">
      <c r="A42" s="137"/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</row>
    <row r="43" s="130" customFormat="1" ht="12.75" spans="1:15">
      <c r="A43" s="137"/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</row>
    <row r="44" s="130" customFormat="1" ht="12.75" spans="1:15">
      <c r="A44" s="137"/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</row>
    <row r="45" s="130" customFormat="1" ht="12.75" spans="1:15">
      <c r="A45" s="137"/>
      <c r="B45" s="137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</row>
    <row r="46" s="130" customFormat="1" ht="12.75" spans="1:15">
      <c r="A46" s="137"/>
      <c r="B46" s="137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</row>
    <row r="47" s="130" customFormat="1" ht="12.75" spans="1:15">
      <c r="A47" s="137"/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</row>
    <row r="48" s="130" customFormat="1" ht="12.75" spans="1:15">
      <c r="A48" s="137"/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</row>
    <row r="49" s="130" customFormat="1" ht="12.75" spans="1:15">
      <c r="A49" s="137"/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</row>
    <row r="50" s="130" customFormat="1" ht="12.75" spans="1:15">
      <c r="A50" s="137"/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</row>
    <row r="51" s="130" customFormat="1" ht="12.75" spans="1:15">
      <c r="A51" s="137"/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</row>
    <row r="52" s="130" customFormat="1" ht="12.75" spans="1:15">
      <c r="A52" s="137"/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</row>
    <row r="53" s="130" customFormat="1" ht="12.75" spans="1:15">
      <c r="A53" s="137"/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</row>
    <row r="54" s="130" customFormat="1" ht="12.75" spans="1:15">
      <c r="A54" s="137"/>
      <c r="B54" s="137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</row>
    <row r="55" s="130" customFormat="1" ht="12.75" spans="1:15">
      <c r="A55" s="137"/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</row>
    <row r="56" s="130" customFormat="1" ht="12.75" spans="1:15">
      <c r="A56" s="137"/>
      <c r="B56" s="137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</row>
    <row r="57" s="130" customFormat="1" ht="12.75" spans="1:15">
      <c r="A57" s="137"/>
      <c r="B57" s="137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</row>
    <row r="58" s="130" customFormat="1" ht="12.75" spans="1:15">
      <c r="A58" s="137"/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</row>
    <row r="59" s="130" customFormat="1" ht="12.75" spans="1:15">
      <c r="A59" s="137"/>
      <c r="B59" s="137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</row>
    <row r="60" s="130" customFormat="1" ht="12.75" spans="1:15">
      <c r="A60" s="137"/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</row>
    <row r="61" s="130" customFormat="1" ht="12.75" spans="1:15">
      <c r="A61" s="137"/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</row>
    <row r="62" s="130" customFormat="1" ht="12.75" spans="1:15">
      <c r="A62" s="137"/>
      <c r="B62" s="137"/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</row>
    <row r="63" s="130" customFormat="1" ht="12.75" spans="1:15">
      <c r="A63" s="137"/>
      <c r="B63" s="137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</row>
    <row r="64" s="130" customFormat="1" ht="12.75" spans="1:15">
      <c r="A64" s="137"/>
      <c r="B64" s="137"/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</row>
    <row r="65" s="130" customFormat="1" ht="12.75" spans="1:15">
      <c r="A65" s="137"/>
      <c r="B65" s="137"/>
      <c r="C65" s="137"/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</row>
    <row r="66" s="130" customFormat="1" ht="12.75" spans="1:15">
      <c r="A66" s="137"/>
      <c r="B66" s="137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</row>
    <row r="67" s="130" customFormat="1" ht="12.75" spans="1:15">
      <c r="A67" s="137"/>
      <c r="B67" s="137"/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</row>
    <row r="68" s="130" customFormat="1" ht="12.75" spans="1:15">
      <c r="A68" s="137"/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</row>
    <row r="69" s="130" customFormat="1" ht="12.75" spans="1:15">
      <c r="A69" s="137"/>
      <c r="B69" s="137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</row>
    <row r="70" s="130" customFormat="1" ht="12.75" spans="1:15">
      <c r="A70" s="137"/>
      <c r="B70" s="137"/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</row>
    <row r="71" s="130" customFormat="1" ht="12.75" spans="1:15">
      <c r="A71" s="137"/>
      <c r="B71" s="137"/>
      <c r="C71" s="137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</row>
    <row r="72" s="130" customFormat="1" ht="12.75" spans="1:15">
      <c r="A72" s="137"/>
      <c r="B72" s="137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</row>
    <row r="73" s="130" customFormat="1" ht="12.75" spans="1:15">
      <c r="A73" s="137"/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</row>
    <row r="74" s="130" customFormat="1" ht="12.75" spans="1:15">
      <c r="A74" s="137"/>
      <c r="B74" s="137"/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</row>
    <row r="75" s="130" customFormat="1" ht="12.75" spans="1:15">
      <c r="A75" s="137"/>
      <c r="B75" s="137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</row>
    <row r="76" s="130" customFormat="1" ht="12.75" spans="1:15">
      <c r="A76" s="137"/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</row>
    <row r="77" s="130" customFormat="1" ht="12.75" spans="1:15">
      <c r="A77" s="137"/>
      <c r="B77" s="137"/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</row>
    <row r="78" s="130" customFormat="1" ht="12.75" spans="1:15">
      <c r="A78" s="137"/>
      <c r="B78" s="137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</row>
    <row r="79" s="130" customFormat="1" ht="12.75" spans="1:15">
      <c r="A79" s="137"/>
      <c r="B79" s="137"/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</row>
    <row r="80" s="130" customFormat="1" ht="12.75" spans="1:15">
      <c r="A80" s="137"/>
      <c r="B80" s="137"/>
      <c r="C80" s="137"/>
      <c r="D80" s="137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</row>
    <row r="81" s="130" customFormat="1" ht="12.75" spans="1:15">
      <c r="A81" s="137"/>
      <c r="B81" s="137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</row>
    <row r="82" s="130" customFormat="1" ht="12.75" spans="1:15">
      <c r="A82" s="137"/>
      <c r="B82" s="137"/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</row>
    <row r="83" s="130" customFormat="1" ht="12.75" spans="1:15">
      <c r="A83" s="137"/>
      <c r="B83" s="137"/>
      <c r="C83" s="137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</row>
    <row r="84" s="130" customFormat="1" ht="12.75" spans="1:15">
      <c r="A84" s="137"/>
      <c r="B84" s="137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</row>
    <row r="85" s="130" customFormat="1" ht="12.75" spans="1:15">
      <c r="A85" s="137"/>
      <c r="B85" s="137"/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</row>
    <row r="86" s="130" customFormat="1" ht="12.75" spans="1:15">
      <c r="A86" s="137"/>
      <c r="B86" s="137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</row>
    <row r="87" s="130" customFormat="1" ht="12.75" spans="1:15">
      <c r="A87" s="137"/>
      <c r="B87" s="137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</row>
    <row r="88" s="130" customFormat="1" ht="12.75" spans="1:15">
      <c r="A88" s="137"/>
      <c r="B88" s="137"/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</row>
    <row r="89" s="130" customFormat="1" ht="12.75" spans="1:15">
      <c r="A89" s="137"/>
      <c r="B89" s="137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</row>
  </sheetData>
  <mergeCells count="2">
    <mergeCell ref="A1:D1"/>
    <mergeCell ref="A29:D29"/>
  </mergeCells>
  <printOptions horizontalCentered="1"/>
  <pageMargins left="0.78740157480315" right="0.78740157480315" top="0.78740157480315" bottom="0.78740157480315" header="0.196850393700787" footer="0.31496062992126"/>
  <pageSetup paperSize="9" firstPageNumber="10" orientation="portrait" useFirstPageNumber="1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1"/>
  <sheetViews>
    <sheetView zoomScale="120" zoomScaleNormal="120" workbookViewId="0">
      <pane xSplit="1" ySplit="3" topLeftCell="B16" activePane="bottomRight" state="frozen"/>
      <selection/>
      <selection pane="topRight"/>
      <selection pane="bottomLeft"/>
      <selection pane="bottomRight" activeCell="O28" sqref="O28"/>
    </sheetView>
  </sheetViews>
  <sheetFormatPr defaultColWidth="9" defaultRowHeight="15.75"/>
  <cols>
    <col min="1" max="1" width="28.375" style="435" customWidth="1"/>
    <col min="2" max="2" width="8.3" style="436" hidden="1" customWidth="1"/>
    <col min="3" max="3" width="17.1" style="435" customWidth="1"/>
    <col min="4" max="5" width="14.875" style="435" customWidth="1"/>
    <col min="6" max="6" width="14.375" style="435" hidden="1" customWidth="1"/>
    <col min="7" max="16384" width="9" style="435"/>
  </cols>
  <sheetData>
    <row r="1" s="434" customFormat="1" ht="30" customHeight="1" spans="1:6">
      <c r="A1" s="437" t="s">
        <v>50</v>
      </c>
      <c r="B1" s="437"/>
      <c r="C1" s="437"/>
      <c r="D1" s="437"/>
      <c r="E1" s="437"/>
      <c r="F1" s="438"/>
    </row>
    <row r="2" s="280" customFormat="1" ht="20.1" customHeight="1" spans="2:5">
      <c r="B2" s="439"/>
      <c r="E2" s="246" t="s">
        <v>1</v>
      </c>
    </row>
    <row r="3" s="280" customFormat="1" ht="30" customHeight="1" spans="1:6">
      <c r="A3" s="440" t="s">
        <v>51</v>
      </c>
      <c r="B3" s="441" t="s">
        <v>52</v>
      </c>
      <c r="C3" s="442" t="s">
        <v>53</v>
      </c>
      <c r="D3" s="443" t="s">
        <v>54</v>
      </c>
      <c r="E3" s="444" t="s">
        <v>55</v>
      </c>
      <c r="F3" s="445" t="s">
        <v>56</v>
      </c>
    </row>
    <row r="4" s="280" customFormat="1" ht="22.5" customHeight="1" spans="1:7">
      <c r="A4" s="446" t="s">
        <v>57</v>
      </c>
      <c r="B4" s="447">
        <v>201</v>
      </c>
      <c r="C4" s="448">
        <v>20456</v>
      </c>
      <c r="D4" s="448">
        <v>14976</v>
      </c>
      <c r="E4" s="449">
        <f>+(C4-D4)/D4*100</f>
        <v>36.59</v>
      </c>
      <c r="F4" s="450">
        <v>18820</v>
      </c>
      <c r="G4" s="451"/>
    </row>
    <row r="5" s="280" customFormat="1" ht="22.5" customHeight="1" spans="1:7">
      <c r="A5" s="446" t="s">
        <v>58</v>
      </c>
      <c r="B5" s="447">
        <v>202</v>
      </c>
      <c r="C5" s="452" t="s">
        <v>59</v>
      </c>
      <c r="D5" s="448"/>
      <c r="E5" s="449"/>
      <c r="F5" s="450">
        <v>0</v>
      </c>
      <c r="G5" s="451"/>
    </row>
    <row r="6" s="280" customFormat="1" ht="22.5" customHeight="1" spans="1:7">
      <c r="A6" s="446" t="s">
        <v>60</v>
      </c>
      <c r="B6" s="447">
        <v>203</v>
      </c>
      <c r="C6" s="452">
        <v>13</v>
      </c>
      <c r="D6" s="448">
        <v>3</v>
      </c>
      <c r="E6" s="449">
        <f t="shared" ref="E5:E28" si="0">+(C6-D6)/D6*100</f>
        <v>333.33</v>
      </c>
      <c r="F6" s="450">
        <v>25</v>
      </c>
      <c r="G6" s="451"/>
    </row>
    <row r="7" s="280" customFormat="1" ht="22.5" customHeight="1" spans="1:7">
      <c r="A7" s="446" t="s">
        <v>61</v>
      </c>
      <c r="B7" s="447">
        <v>204</v>
      </c>
      <c r="C7" s="448">
        <v>2427</v>
      </c>
      <c r="D7" s="448">
        <v>2158</v>
      </c>
      <c r="E7" s="449">
        <f t="shared" si="0"/>
        <v>12.47</v>
      </c>
      <c r="F7" s="450">
        <v>3419</v>
      </c>
      <c r="G7" s="451"/>
    </row>
    <row r="8" s="280" customFormat="1" ht="22.5" customHeight="1" spans="1:7">
      <c r="A8" s="446" t="s">
        <v>62</v>
      </c>
      <c r="B8" s="447">
        <v>205</v>
      </c>
      <c r="C8" s="448">
        <v>296</v>
      </c>
      <c r="D8" s="448">
        <v>1348</v>
      </c>
      <c r="E8" s="449">
        <f t="shared" si="0"/>
        <v>-78.04</v>
      </c>
      <c r="F8" s="450">
        <v>2677</v>
      </c>
      <c r="G8" s="451"/>
    </row>
    <row r="9" s="280" customFormat="1" ht="22.5" customHeight="1" spans="1:7">
      <c r="A9" s="446" t="s">
        <v>63</v>
      </c>
      <c r="B9" s="447">
        <v>206</v>
      </c>
      <c r="C9" s="448">
        <v>8045</v>
      </c>
      <c r="D9" s="448">
        <v>21251</v>
      </c>
      <c r="E9" s="449">
        <f t="shared" si="0"/>
        <v>-62.14</v>
      </c>
      <c r="F9" s="450">
        <v>12023</v>
      </c>
      <c r="G9" s="451"/>
    </row>
    <row r="10" s="280" customFormat="1" ht="22.5" customHeight="1" spans="1:7">
      <c r="A10" s="446" t="s">
        <v>64</v>
      </c>
      <c r="B10" s="447">
        <v>207</v>
      </c>
      <c r="C10" s="448">
        <v>2902</v>
      </c>
      <c r="D10" s="448">
        <v>2721</v>
      </c>
      <c r="E10" s="449">
        <f t="shared" si="0"/>
        <v>6.65</v>
      </c>
      <c r="F10" s="450">
        <v>3566</v>
      </c>
      <c r="G10" s="451"/>
    </row>
    <row r="11" s="280" customFormat="1" ht="22.5" customHeight="1" spans="1:7">
      <c r="A11" s="446" t="s">
        <v>65</v>
      </c>
      <c r="B11" s="447">
        <v>208</v>
      </c>
      <c r="C11" s="448">
        <v>5034</v>
      </c>
      <c r="D11" s="448">
        <v>7132</v>
      </c>
      <c r="E11" s="449">
        <f t="shared" si="0"/>
        <v>-29.42</v>
      </c>
      <c r="F11" s="450">
        <v>6488</v>
      </c>
      <c r="G11" s="451"/>
    </row>
    <row r="12" s="280" customFormat="1" ht="22.5" customHeight="1" spans="1:7">
      <c r="A12" s="446" t="s">
        <v>66</v>
      </c>
      <c r="B12" s="447">
        <v>210</v>
      </c>
      <c r="C12" s="448">
        <v>3773</v>
      </c>
      <c r="D12" s="448">
        <v>8297</v>
      </c>
      <c r="E12" s="449">
        <f t="shared" si="0"/>
        <v>-54.53</v>
      </c>
      <c r="F12" s="450">
        <v>6537</v>
      </c>
      <c r="G12" s="451"/>
    </row>
    <row r="13" s="280" customFormat="1" ht="22.5" customHeight="1" spans="1:7">
      <c r="A13" s="446" t="s">
        <v>67</v>
      </c>
      <c r="B13" s="447">
        <v>211</v>
      </c>
      <c r="C13" s="448">
        <v>2428</v>
      </c>
      <c r="D13" s="448">
        <v>2308</v>
      </c>
      <c r="E13" s="449">
        <f t="shared" si="0"/>
        <v>5.2</v>
      </c>
      <c r="F13" s="450">
        <v>3029</v>
      </c>
      <c r="G13" s="451"/>
    </row>
    <row r="14" s="280" customFormat="1" ht="22.5" customHeight="1" spans="1:7">
      <c r="A14" s="446" t="s">
        <v>68</v>
      </c>
      <c r="B14" s="447">
        <v>212</v>
      </c>
      <c r="C14" s="448">
        <f>18539+8000</f>
        <v>26539</v>
      </c>
      <c r="D14" s="448">
        <v>20875</v>
      </c>
      <c r="E14" s="449">
        <f t="shared" si="0"/>
        <v>27.13</v>
      </c>
      <c r="F14" s="450">
        <v>18533</v>
      </c>
      <c r="G14" s="451"/>
    </row>
    <row r="15" s="280" customFormat="1" ht="22.5" customHeight="1" spans="1:7">
      <c r="A15" s="446" t="s">
        <v>69</v>
      </c>
      <c r="B15" s="447">
        <v>213</v>
      </c>
      <c r="C15" s="448">
        <v>2289</v>
      </c>
      <c r="D15" s="448">
        <v>6835</v>
      </c>
      <c r="E15" s="449">
        <f t="shared" si="0"/>
        <v>-66.51</v>
      </c>
      <c r="F15" s="450">
        <v>6650</v>
      </c>
      <c r="G15" s="451"/>
    </row>
    <row r="16" s="280" customFormat="1" ht="22.5" customHeight="1" spans="1:7">
      <c r="A16" s="446" t="s">
        <v>70</v>
      </c>
      <c r="B16" s="447">
        <v>214</v>
      </c>
      <c r="C16" s="452">
        <v>391</v>
      </c>
      <c r="D16" s="448">
        <v>638</v>
      </c>
      <c r="E16" s="449">
        <f t="shared" si="0"/>
        <v>-38.71</v>
      </c>
      <c r="F16" s="450">
        <v>836</v>
      </c>
      <c r="G16" s="451"/>
    </row>
    <row r="17" s="280" customFormat="1" ht="22.5" customHeight="1" spans="1:7">
      <c r="A17" s="446" t="s">
        <v>71</v>
      </c>
      <c r="B17" s="447">
        <v>215</v>
      </c>
      <c r="C17" s="448">
        <v>961</v>
      </c>
      <c r="D17" s="448">
        <v>11307</v>
      </c>
      <c r="E17" s="449">
        <f t="shared" si="0"/>
        <v>-91.5</v>
      </c>
      <c r="F17" s="450">
        <v>31821</v>
      </c>
      <c r="G17" s="451"/>
    </row>
    <row r="18" s="280" customFormat="1" ht="22.5" customHeight="1" spans="1:7">
      <c r="A18" s="446" t="s">
        <v>72</v>
      </c>
      <c r="B18" s="447">
        <v>216</v>
      </c>
      <c r="C18" s="452"/>
      <c r="D18" s="448">
        <v>485</v>
      </c>
      <c r="E18" s="449"/>
      <c r="F18" s="450">
        <v>2673</v>
      </c>
      <c r="G18" s="451"/>
    </row>
    <row r="19" s="280" customFormat="1" ht="22.5" customHeight="1" spans="1:7">
      <c r="A19" s="446" t="s">
        <v>73</v>
      </c>
      <c r="B19" s="447">
        <v>217</v>
      </c>
      <c r="C19" s="452">
        <v>98</v>
      </c>
      <c r="D19" s="448">
        <v>105</v>
      </c>
      <c r="E19" s="449"/>
      <c r="F19" s="450">
        <v>32</v>
      </c>
      <c r="G19" s="451"/>
    </row>
    <row r="20" s="280" customFormat="1" ht="22.5" customHeight="1" spans="1:7">
      <c r="A20" s="446" t="s">
        <v>74</v>
      </c>
      <c r="B20" s="447">
        <v>219</v>
      </c>
      <c r="C20" s="452" t="s">
        <v>59</v>
      </c>
      <c r="D20" s="448"/>
      <c r="E20" s="449"/>
      <c r="F20" s="450"/>
      <c r="G20" s="451"/>
    </row>
    <row r="21" s="280" customFormat="1" ht="22.5" customHeight="1" spans="1:7">
      <c r="A21" s="446" t="s">
        <v>75</v>
      </c>
      <c r="B21" s="447">
        <v>220</v>
      </c>
      <c r="C21" s="448">
        <v>166</v>
      </c>
      <c r="D21" s="448">
        <v>182</v>
      </c>
      <c r="E21" s="449">
        <f t="shared" si="0"/>
        <v>-8.79</v>
      </c>
      <c r="F21" s="450">
        <v>100</v>
      </c>
      <c r="G21" s="451"/>
    </row>
    <row r="22" s="280" customFormat="1" ht="22.5" customHeight="1" spans="1:7">
      <c r="A22" s="446" t="s">
        <v>76</v>
      </c>
      <c r="B22" s="447">
        <v>221</v>
      </c>
      <c r="C22" s="448">
        <v>1034</v>
      </c>
      <c r="D22" s="448">
        <v>1368</v>
      </c>
      <c r="E22" s="449">
        <f t="shared" si="0"/>
        <v>-24.42</v>
      </c>
      <c r="F22" s="450">
        <v>3493</v>
      </c>
      <c r="G22" s="451"/>
    </row>
    <row r="23" s="280" customFormat="1" ht="22.5" customHeight="1" spans="1:7">
      <c r="A23" s="446" t="s">
        <v>77</v>
      </c>
      <c r="B23" s="447">
        <v>222</v>
      </c>
      <c r="C23" s="452" t="s">
        <v>59</v>
      </c>
      <c r="D23" s="448"/>
      <c r="E23" s="449"/>
      <c r="F23" s="450"/>
      <c r="G23" s="451"/>
    </row>
    <row r="24" s="280" customFormat="1" ht="22.5" customHeight="1" spans="1:7">
      <c r="A24" s="446" t="s">
        <v>78</v>
      </c>
      <c r="B24" s="447">
        <v>224</v>
      </c>
      <c r="C24" s="452">
        <v>1849</v>
      </c>
      <c r="D24" s="448">
        <v>1987</v>
      </c>
      <c r="E24" s="449">
        <f t="shared" si="0"/>
        <v>-6.95</v>
      </c>
      <c r="F24" s="450">
        <v>1340</v>
      </c>
      <c r="G24" s="451"/>
    </row>
    <row r="25" s="280" customFormat="1" ht="22.5" customHeight="1" spans="1:7">
      <c r="A25" s="453" t="s">
        <v>79</v>
      </c>
      <c r="B25" s="447">
        <v>232</v>
      </c>
      <c r="C25" s="448">
        <v>2262</v>
      </c>
      <c r="D25" s="448">
        <v>2827</v>
      </c>
      <c r="E25" s="449">
        <f t="shared" si="0"/>
        <v>-19.99</v>
      </c>
      <c r="F25" s="450">
        <v>641</v>
      </c>
      <c r="G25" s="451"/>
    </row>
    <row r="26" s="280" customFormat="1" ht="22.5" customHeight="1" spans="1:7">
      <c r="A26" s="446" t="s">
        <v>80</v>
      </c>
      <c r="B26" s="447">
        <v>229</v>
      </c>
      <c r="C26" s="448">
        <v>5545</v>
      </c>
      <c r="D26" s="448">
        <v>5987</v>
      </c>
      <c r="E26" s="449">
        <f t="shared" si="0"/>
        <v>-7.38</v>
      </c>
      <c r="F26" s="450">
        <v>6437</v>
      </c>
      <c r="G26" s="451"/>
    </row>
    <row r="27" s="280" customFormat="1" ht="22.5" customHeight="1" spans="1:7">
      <c r="A27" s="446"/>
      <c r="B27" s="454"/>
      <c r="C27" s="448"/>
      <c r="D27" s="455"/>
      <c r="E27" s="449"/>
      <c r="F27" s="456"/>
      <c r="G27" s="451"/>
    </row>
    <row r="28" s="280" customFormat="1" ht="22.5" customHeight="1" spans="1:6">
      <c r="A28" s="457" t="s">
        <v>81</v>
      </c>
      <c r="B28" s="458"/>
      <c r="C28" s="459">
        <f>SUM(C4:C27)</f>
        <v>86508</v>
      </c>
      <c r="D28" s="459">
        <f>SUM(D4:D27)</f>
        <v>112790</v>
      </c>
      <c r="E28" s="460">
        <f>+(C28-D28)/D28*100</f>
        <v>-23.3</v>
      </c>
      <c r="F28" s="456">
        <f>SUM(F4:F26)</f>
        <v>129140</v>
      </c>
    </row>
    <row r="29" s="280" customFormat="1" ht="22.5" customHeight="1" spans="1:6">
      <c r="A29" s="461" t="s">
        <v>82</v>
      </c>
      <c r="B29" s="462"/>
      <c r="C29" s="452">
        <v>17254</v>
      </c>
      <c r="D29" s="455"/>
      <c r="E29" s="449"/>
      <c r="F29" s="456"/>
    </row>
    <row r="30" s="280" customFormat="1" ht="22.5" customHeight="1" spans="1:6">
      <c r="A30" s="461"/>
      <c r="B30" s="462"/>
      <c r="C30" s="452"/>
      <c r="D30" s="455"/>
      <c r="E30" s="449"/>
      <c r="F30" s="456"/>
    </row>
    <row r="31" s="280" customFormat="1" ht="22.5" customHeight="1" spans="1:10">
      <c r="A31" s="463" t="s">
        <v>83</v>
      </c>
      <c r="B31" s="464"/>
      <c r="C31" s="465">
        <f>SUM(C28:C30)</f>
        <v>103762</v>
      </c>
      <c r="D31" s="465">
        <f>SUM(D28:D30)</f>
        <v>112790</v>
      </c>
      <c r="E31" s="466">
        <f>+(C31-D31)/D31*100</f>
        <v>-8</v>
      </c>
      <c r="F31" s="467">
        <f>SUM(F4:F26)</f>
        <v>129140</v>
      </c>
      <c r="J31" s="470"/>
    </row>
    <row r="32" s="280" customFormat="1" ht="21.95" customHeight="1" spans="1:6">
      <c r="A32" s="468"/>
      <c r="B32" s="469"/>
      <c r="C32" s="468"/>
      <c r="D32" s="468"/>
      <c r="E32" s="468"/>
      <c r="F32" s="468"/>
    </row>
    <row r="33" s="280" customFormat="1" ht="21.95" customHeight="1" spans="2:2">
      <c r="B33" s="439"/>
    </row>
    <row r="34" s="280" customFormat="1" ht="21.95" customHeight="1" spans="2:2">
      <c r="B34" s="439"/>
    </row>
    <row r="35" s="280" customFormat="1" ht="21.95" customHeight="1" spans="2:2">
      <c r="B35" s="439"/>
    </row>
    <row r="36" s="280" customFormat="1" ht="12.75" spans="2:2">
      <c r="B36" s="439"/>
    </row>
    <row r="37" s="280" customFormat="1" ht="12.75" spans="2:2">
      <c r="B37" s="439"/>
    </row>
    <row r="38" s="280" customFormat="1" ht="12.75" spans="2:2">
      <c r="B38" s="439"/>
    </row>
    <row r="39" s="280" customFormat="1" ht="12.75" spans="2:2">
      <c r="B39" s="439"/>
    </row>
    <row r="40" s="280" customFormat="1" ht="12.75" spans="2:2">
      <c r="B40" s="439"/>
    </row>
    <row r="41" s="280" customFormat="1" ht="12.75" spans="2:2">
      <c r="B41" s="439"/>
    </row>
    <row r="42" s="280" customFormat="1" ht="12.75" spans="2:2">
      <c r="B42" s="439"/>
    </row>
    <row r="43" s="280" customFormat="1" ht="12.75" spans="2:2">
      <c r="B43" s="439"/>
    </row>
    <row r="44" s="280" customFormat="1" ht="12.75" spans="2:2">
      <c r="B44" s="439"/>
    </row>
    <row r="45" s="280" customFormat="1" ht="12.75" spans="1:2">
      <c r="A45" s="439"/>
      <c r="B45" s="439"/>
    </row>
    <row r="46" s="280" customFormat="1" ht="12.75" spans="2:2">
      <c r="B46" s="439"/>
    </row>
    <row r="47" s="280" customFormat="1" ht="12.75" spans="2:2">
      <c r="B47" s="439"/>
    </row>
    <row r="48" s="280" customFormat="1" ht="12.75" spans="2:2">
      <c r="B48" s="439"/>
    </row>
    <row r="49" s="280" customFormat="1" ht="12.75" spans="2:2">
      <c r="B49" s="439"/>
    </row>
    <row r="50" s="280" customFormat="1" ht="12.75" spans="2:2">
      <c r="B50" s="439"/>
    </row>
    <row r="51" s="280" customFormat="1" ht="12.75" spans="2:2">
      <c r="B51" s="439"/>
    </row>
    <row r="52" s="280" customFormat="1" ht="12.75" spans="2:2">
      <c r="B52" s="439"/>
    </row>
    <row r="53" s="280" customFormat="1" ht="12.75" spans="2:2">
      <c r="B53" s="439"/>
    </row>
    <row r="54" s="280" customFormat="1" ht="12.75" spans="2:2">
      <c r="B54" s="439"/>
    </row>
    <row r="55" s="280" customFormat="1" ht="12.75" spans="2:2">
      <c r="B55" s="439"/>
    </row>
    <row r="56" s="280" customFormat="1" ht="12.75" spans="2:2">
      <c r="B56" s="439"/>
    </row>
    <row r="57" s="280" customFormat="1" ht="12.75" spans="2:2">
      <c r="B57" s="439"/>
    </row>
    <row r="58" s="280" customFormat="1" ht="12.75" spans="2:2">
      <c r="B58" s="439"/>
    </row>
    <row r="59" s="280" customFormat="1" ht="12.75" spans="2:2">
      <c r="B59" s="439"/>
    </row>
    <row r="60" s="280" customFormat="1" ht="12.75" spans="2:2">
      <c r="B60" s="439"/>
    </row>
    <row r="61" s="280" customFormat="1" ht="12.75" spans="2:2">
      <c r="B61" s="439"/>
    </row>
    <row r="62" s="280" customFormat="1" ht="12.75" spans="2:2">
      <c r="B62" s="439"/>
    </row>
    <row r="63" s="280" customFormat="1" ht="12.75" spans="2:2">
      <c r="B63" s="439"/>
    </row>
    <row r="64" s="280" customFormat="1" ht="12.75" spans="2:2">
      <c r="B64" s="439"/>
    </row>
    <row r="65" s="280" customFormat="1" ht="12.75" spans="2:2">
      <c r="B65" s="439"/>
    </row>
    <row r="66" s="280" customFormat="1" ht="12.75" spans="2:2">
      <c r="B66" s="439"/>
    </row>
    <row r="67" s="280" customFormat="1" ht="12.75" spans="2:2">
      <c r="B67" s="439"/>
    </row>
    <row r="68" s="280" customFormat="1" ht="12.75" spans="2:2">
      <c r="B68" s="439"/>
    </row>
    <row r="69" s="280" customFormat="1" ht="12.75" spans="2:2">
      <c r="B69" s="439"/>
    </row>
    <row r="70" s="280" customFormat="1" ht="12.75" spans="2:2">
      <c r="B70" s="439"/>
    </row>
    <row r="71" s="280" customFormat="1" ht="12.75" spans="2:2">
      <c r="B71" s="439"/>
    </row>
    <row r="72" s="280" customFormat="1" ht="12.75" spans="2:2">
      <c r="B72" s="439"/>
    </row>
    <row r="73" s="280" customFormat="1" ht="12.75" spans="2:2">
      <c r="B73" s="439"/>
    </row>
    <row r="74" s="280" customFormat="1" ht="12.75" spans="2:2">
      <c r="B74" s="439"/>
    </row>
    <row r="75" s="280" customFormat="1" ht="12.75" spans="2:2">
      <c r="B75" s="439"/>
    </row>
    <row r="76" s="280" customFormat="1" ht="12.75" spans="2:2">
      <c r="B76" s="439"/>
    </row>
    <row r="77" s="280" customFormat="1" ht="12.75" spans="2:2">
      <c r="B77" s="439"/>
    </row>
    <row r="78" s="280" customFormat="1" ht="12.75" spans="2:2">
      <c r="B78" s="439"/>
    </row>
    <row r="79" s="280" customFormat="1" ht="12.75" spans="2:2">
      <c r="B79" s="439"/>
    </row>
    <row r="80" s="280" customFormat="1" ht="12.75" spans="2:2">
      <c r="B80" s="439"/>
    </row>
    <row r="81" s="280" customFormat="1" ht="12.75" spans="2:2">
      <c r="B81" s="439"/>
    </row>
  </sheetData>
  <mergeCells count="1">
    <mergeCell ref="A1:E1"/>
  </mergeCells>
  <printOptions horizontalCentered="1"/>
  <pageMargins left="0.78740157480315" right="0.78740157480315" top="0.78740157480315" bottom="0.78740157480315" header="0.196850393700787" footer="0.31496062992126"/>
  <pageSetup paperSize="9" firstPageNumber="2" orientation="portrait" blackAndWhite="1" useFirstPageNumber="1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25"/>
  </sheetPr>
  <dimension ref="A1:C28"/>
  <sheetViews>
    <sheetView workbookViewId="0">
      <selection activeCell="F11" sqref="F11"/>
    </sheetView>
  </sheetViews>
  <sheetFormatPr defaultColWidth="8.8" defaultRowHeight="14.25" outlineLevelCol="2"/>
  <cols>
    <col min="1" max="1" width="15.2" customWidth="1"/>
    <col min="2" max="2" width="46.05" customWidth="1"/>
    <col min="3" max="3" width="18.45" customWidth="1"/>
  </cols>
  <sheetData>
    <row r="1" ht="30" customHeight="1" spans="1:3">
      <c r="A1" s="131" t="s">
        <v>505</v>
      </c>
      <c r="B1" s="131"/>
      <c r="C1" s="131"/>
    </row>
    <row r="2" spans="2:3">
      <c r="B2" s="148"/>
      <c r="C2" s="149" t="s">
        <v>1</v>
      </c>
    </row>
    <row r="3" s="29" customFormat="1" ht="23.75" customHeight="1" spans="1:3">
      <c r="A3" s="150" t="s">
        <v>52</v>
      </c>
      <c r="B3" s="151" t="s">
        <v>218</v>
      </c>
      <c r="C3" s="152" t="s">
        <v>211</v>
      </c>
    </row>
    <row r="4" s="29" customFormat="1" ht="23.75" customHeight="1" spans="1:3">
      <c r="A4" s="153" t="s">
        <v>362</v>
      </c>
      <c r="B4" s="154" t="s">
        <v>68</v>
      </c>
      <c r="C4" s="155">
        <v>68552.06</v>
      </c>
    </row>
    <row r="5" ht="23.75" customHeight="1" spans="1:3">
      <c r="A5" s="153" t="s">
        <v>506</v>
      </c>
      <c r="B5" s="154" t="s">
        <v>507</v>
      </c>
      <c r="C5" s="156">
        <v>67852</v>
      </c>
    </row>
    <row r="6" ht="23.75" customHeight="1" spans="1:3">
      <c r="A6" s="157" t="s">
        <v>508</v>
      </c>
      <c r="B6" s="158" t="s">
        <v>509</v>
      </c>
      <c r="C6" s="159">
        <v>28000</v>
      </c>
    </row>
    <row r="7" ht="23.75" customHeight="1" spans="1:3">
      <c r="A7" s="157" t="s">
        <v>510</v>
      </c>
      <c r="B7" s="158" t="s">
        <v>511</v>
      </c>
      <c r="C7" s="159">
        <v>16702</v>
      </c>
    </row>
    <row r="8" ht="23.75" customHeight="1" spans="1:3">
      <c r="A8" s="160" t="s">
        <v>512</v>
      </c>
      <c r="B8" s="161" t="s">
        <v>513</v>
      </c>
      <c r="C8" s="162">
        <v>124</v>
      </c>
    </row>
    <row r="9" ht="23.75" customHeight="1" spans="1:3">
      <c r="A9" s="160" t="s">
        <v>514</v>
      </c>
      <c r="B9" s="161" t="s">
        <v>515</v>
      </c>
      <c r="C9" s="162">
        <v>1486</v>
      </c>
    </row>
    <row r="10" ht="23.75" customHeight="1" spans="1:3">
      <c r="A10" s="160" t="s">
        <v>516</v>
      </c>
      <c r="B10" s="161" t="s">
        <v>517</v>
      </c>
      <c r="C10" s="162">
        <v>21541</v>
      </c>
    </row>
    <row r="11" ht="23.75" customHeight="1" spans="1:3">
      <c r="A11" s="160" t="s">
        <v>518</v>
      </c>
      <c r="B11" s="161" t="s">
        <v>519</v>
      </c>
      <c r="C11" s="162">
        <v>700</v>
      </c>
    </row>
    <row r="12" ht="23.75" customHeight="1" spans="1:3">
      <c r="A12" s="160" t="s">
        <v>520</v>
      </c>
      <c r="B12" s="161" t="s">
        <v>521</v>
      </c>
      <c r="C12" s="162">
        <v>700</v>
      </c>
    </row>
    <row r="13" ht="23.75" customHeight="1" spans="1:3">
      <c r="A13" s="160" t="s">
        <v>441</v>
      </c>
      <c r="B13" s="161" t="s">
        <v>442</v>
      </c>
      <c r="C13" s="162">
        <v>41943</v>
      </c>
    </row>
    <row r="14" ht="23.75" customHeight="1" spans="1:3">
      <c r="A14" s="160" t="s">
        <v>522</v>
      </c>
      <c r="B14" s="161" t="s">
        <v>523</v>
      </c>
      <c r="C14" s="162">
        <v>41943</v>
      </c>
    </row>
    <row r="15" s="29" customFormat="1" ht="23.75" customHeight="1" spans="1:3">
      <c r="A15" s="160" t="s">
        <v>524</v>
      </c>
      <c r="B15" s="161" t="s">
        <v>525</v>
      </c>
      <c r="C15" s="162">
        <v>10520</v>
      </c>
    </row>
    <row r="16" ht="23.75" customHeight="1" spans="1:3">
      <c r="A16" s="160" t="s">
        <v>526</v>
      </c>
      <c r="B16" s="161" t="s">
        <v>527</v>
      </c>
      <c r="C16" s="162">
        <v>411</v>
      </c>
    </row>
    <row r="17" ht="23.75" customHeight="1" spans="1:3">
      <c r="A17" s="160" t="s">
        <v>528</v>
      </c>
      <c r="B17" s="161" t="s">
        <v>529</v>
      </c>
      <c r="C17" s="162">
        <v>1127</v>
      </c>
    </row>
    <row r="18" ht="23.75" customHeight="1" spans="1:3">
      <c r="A18" s="157" t="s">
        <v>530</v>
      </c>
      <c r="B18" s="158" t="s">
        <v>531</v>
      </c>
      <c r="C18" s="159">
        <v>27665</v>
      </c>
    </row>
    <row r="19" ht="23.75" customHeight="1" spans="1:3">
      <c r="A19" s="160" t="s">
        <v>532</v>
      </c>
      <c r="B19" s="161" t="s">
        <v>533</v>
      </c>
      <c r="C19" s="162">
        <v>2220</v>
      </c>
    </row>
    <row r="20" ht="23.75" customHeight="1" spans="1:3">
      <c r="A20" s="157"/>
      <c r="B20" s="158"/>
      <c r="C20" s="159"/>
    </row>
    <row r="21" ht="23.75" customHeight="1" spans="1:3">
      <c r="A21" s="157"/>
      <c r="B21" s="158"/>
      <c r="C21" s="159"/>
    </row>
    <row r="22" ht="23.75" customHeight="1" spans="1:3">
      <c r="A22" s="160"/>
      <c r="B22" s="161"/>
      <c r="C22" s="162"/>
    </row>
    <row r="23" ht="23.75" customHeight="1" spans="1:3">
      <c r="A23" s="157"/>
      <c r="B23" s="158"/>
      <c r="C23" s="159"/>
    </row>
    <row r="24" ht="23.75" customHeight="1" spans="1:3">
      <c r="A24" s="157"/>
      <c r="B24" s="158"/>
      <c r="C24" s="159"/>
    </row>
    <row r="25" ht="23.75" customHeight="1" spans="1:3">
      <c r="A25" s="160"/>
      <c r="B25" s="161"/>
      <c r="C25" s="162"/>
    </row>
    <row r="26" customFormat="1" ht="23.75" customHeight="1" spans="1:3">
      <c r="A26" s="157"/>
      <c r="B26" s="158"/>
      <c r="C26" s="159"/>
    </row>
    <row r="27" customFormat="1" ht="23.75" customHeight="1" spans="1:3">
      <c r="A27" s="160"/>
      <c r="B27" s="161"/>
      <c r="C27" s="162"/>
    </row>
    <row r="28" customFormat="1" ht="23.75" customHeight="1" spans="1:3">
      <c r="A28" s="163" t="s">
        <v>447</v>
      </c>
      <c r="B28" s="164"/>
      <c r="C28" s="165">
        <v>110495</v>
      </c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workbookViewId="0">
      <selection activeCell="I7" sqref="I7"/>
    </sheetView>
  </sheetViews>
  <sheetFormatPr defaultColWidth="9" defaultRowHeight="14.25"/>
  <cols>
    <col min="1" max="1" width="53.275" customWidth="1"/>
    <col min="2" max="2" width="26.5916666666667" customWidth="1"/>
  </cols>
  <sheetData>
    <row r="1" s="129" customFormat="1" ht="30" customHeight="1" spans="1:15">
      <c r="A1" s="131" t="s">
        <v>534</v>
      </c>
      <c r="B1" s="131"/>
      <c r="C1" s="132"/>
      <c r="D1" s="132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="130" customFormat="1" ht="20.1" customHeight="1" spans="1:15">
      <c r="A2" s="134"/>
      <c r="B2" s="135" t="s">
        <v>1</v>
      </c>
      <c r="C2" s="136"/>
      <c r="D2" s="135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</row>
    <row r="3" ht="30" customHeight="1" spans="1:2">
      <c r="A3" s="61" t="s">
        <v>535</v>
      </c>
      <c r="B3" s="138">
        <f>SUM(B4:B11)</f>
        <v>0</v>
      </c>
    </row>
    <row r="4" ht="30" customHeight="1" spans="1:2">
      <c r="A4" s="139" t="s">
        <v>485</v>
      </c>
      <c r="B4" s="140"/>
    </row>
    <row r="5" ht="30" customHeight="1" spans="1:2">
      <c r="A5" s="139" t="s">
        <v>486</v>
      </c>
      <c r="B5" s="140"/>
    </row>
    <row r="6" ht="30" customHeight="1" spans="1:2">
      <c r="A6" s="139" t="s">
        <v>489</v>
      </c>
      <c r="B6" s="140"/>
    </row>
    <row r="7" ht="30" customHeight="1" spans="1:2">
      <c r="A7" s="139" t="s">
        <v>490</v>
      </c>
      <c r="B7" s="140"/>
    </row>
    <row r="8" ht="30" customHeight="1" spans="1:2">
      <c r="A8" s="139" t="s">
        <v>491</v>
      </c>
      <c r="B8" s="140"/>
    </row>
    <row r="9" ht="30" customHeight="1" spans="1:2">
      <c r="A9" s="139" t="s">
        <v>492</v>
      </c>
      <c r="B9" s="140"/>
    </row>
    <row r="10" ht="30" customHeight="1" spans="1:2">
      <c r="A10" s="139" t="s">
        <v>493</v>
      </c>
      <c r="B10" s="140"/>
    </row>
    <row r="11" ht="30" customHeight="1" spans="1:2">
      <c r="A11" s="141" t="s">
        <v>500</v>
      </c>
      <c r="B11" s="142"/>
    </row>
    <row r="12" ht="30" hidden="1" customHeight="1" spans="1:2">
      <c r="A12" s="143"/>
      <c r="B12" s="144"/>
    </row>
    <row r="13" ht="30" hidden="1" customHeight="1" spans="1:2">
      <c r="A13" s="145"/>
      <c r="B13" s="146"/>
    </row>
    <row r="14" ht="30" hidden="1" customHeight="1" spans="1:2">
      <c r="A14" s="139"/>
      <c r="B14" s="140"/>
    </row>
    <row r="15" ht="30" hidden="1" customHeight="1" spans="1:2">
      <c r="A15" s="139"/>
      <c r="B15" s="140"/>
    </row>
    <row r="16" ht="30" hidden="1" customHeight="1" spans="1:2">
      <c r="A16" s="139"/>
      <c r="B16" s="140"/>
    </row>
    <row r="17" ht="30" hidden="1" customHeight="1" spans="1:2">
      <c r="A17" s="139"/>
      <c r="B17" s="140"/>
    </row>
    <row r="18" ht="30" hidden="1" customHeight="1" spans="1:2">
      <c r="A18" s="139"/>
      <c r="B18" s="140"/>
    </row>
    <row r="19" ht="30" hidden="1" customHeight="1" spans="1:2">
      <c r="A19" s="139"/>
      <c r="B19" s="140"/>
    </row>
    <row r="20" ht="30" hidden="1" customHeight="1" spans="1:2">
      <c r="A20" s="139"/>
      <c r="B20" s="140"/>
    </row>
    <row r="21" ht="30" hidden="1" customHeight="1" spans="1:2">
      <c r="A21" s="139"/>
      <c r="B21" s="140"/>
    </row>
    <row r="22" ht="30" hidden="1" customHeight="1" spans="1:2">
      <c r="A22" s="139"/>
      <c r="B22" s="140"/>
    </row>
    <row r="23" ht="30" hidden="1" customHeight="1" spans="1:2">
      <c r="A23" s="139"/>
      <c r="B23" s="140"/>
    </row>
    <row r="24" ht="30" hidden="1" customHeight="1" spans="1:2">
      <c r="A24" s="141"/>
      <c r="B24" s="142"/>
    </row>
    <row r="25" customFormat="1" ht="24" customHeight="1" spans="1:1">
      <c r="A25" s="147" t="s">
        <v>536</v>
      </c>
    </row>
  </sheetData>
  <mergeCells count="1">
    <mergeCell ref="A1:B1"/>
  </mergeCells>
  <pageMargins left="0.786805555555556" right="0.786805555555556" top="0.786805555555556" bottom="0.786805555555556" header="0.196527777777778" footer="0.314583333333333"/>
  <pageSetup paperSize="9" orientation="portrait" horizontalDpi="600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25"/>
  </sheetPr>
  <dimension ref="A1:B86"/>
  <sheetViews>
    <sheetView workbookViewId="0">
      <selection activeCell="R13" sqref="R13"/>
    </sheetView>
  </sheetViews>
  <sheetFormatPr defaultColWidth="9" defaultRowHeight="14.25" outlineLevelCol="1"/>
  <cols>
    <col min="1" max="1" width="55.4083333333333" style="97" customWidth="1"/>
    <col min="2" max="2" width="24.5083333333333" style="97" customWidth="1"/>
    <col min="3" max="3" width="9" style="97"/>
    <col min="4" max="9" width="9" style="97" hidden="1" customWidth="1"/>
    <col min="10" max="16384" width="9" style="97"/>
  </cols>
  <sheetData>
    <row r="1" s="93" customFormat="1" ht="30" customHeight="1" spans="1:2">
      <c r="A1" s="98" t="s">
        <v>537</v>
      </c>
      <c r="B1" s="98"/>
    </row>
    <row r="2" s="94" customFormat="1" ht="19.5" customHeight="1" spans="1:2">
      <c r="A2" s="99"/>
      <c r="B2" s="100" t="s">
        <v>1</v>
      </c>
    </row>
    <row r="3" s="94" customFormat="1" ht="30" customHeight="1" spans="1:2">
      <c r="A3" s="101" t="s">
        <v>538</v>
      </c>
      <c r="B3" s="103"/>
    </row>
    <row r="4" s="95" customFormat="1" ht="30" customHeight="1" spans="1:2">
      <c r="A4" s="104" t="s">
        <v>147</v>
      </c>
      <c r="B4" s="106" t="s">
        <v>211</v>
      </c>
    </row>
    <row r="5" s="94" customFormat="1" ht="30" customHeight="1" spans="1:2">
      <c r="A5" s="107" t="s">
        <v>149</v>
      </c>
      <c r="B5" s="109">
        <v>50</v>
      </c>
    </row>
    <row r="6" s="94" customFormat="1" ht="30" customHeight="1" spans="1:2">
      <c r="A6" s="110" t="s">
        <v>150</v>
      </c>
      <c r="B6" s="109"/>
    </row>
    <row r="7" s="94" customFormat="1" ht="30" customHeight="1" spans="1:2">
      <c r="A7" s="110" t="s">
        <v>151</v>
      </c>
      <c r="B7" s="109"/>
    </row>
    <row r="8" s="94" customFormat="1" ht="30" customHeight="1" spans="1:2">
      <c r="A8" s="111" t="s">
        <v>152</v>
      </c>
      <c r="B8" s="109">
        <v>50</v>
      </c>
    </row>
    <row r="9" s="94" customFormat="1" ht="30" customHeight="1" spans="1:2">
      <c r="A9" s="107" t="s">
        <v>153</v>
      </c>
      <c r="B9" s="109"/>
    </row>
    <row r="10" s="94" customFormat="1" ht="30" customHeight="1" spans="1:2">
      <c r="A10" s="110" t="s">
        <v>154</v>
      </c>
      <c r="B10" s="109"/>
    </row>
    <row r="11" s="94" customFormat="1" ht="30" customHeight="1" spans="1:2">
      <c r="A11" s="110" t="s">
        <v>155</v>
      </c>
      <c r="B11" s="109"/>
    </row>
    <row r="12" s="94" customFormat="1" ht="30" customHeight="1" spans="1:2">
      <c r="A12" s="111" t="s">
        <v>156</v>
      </c>
      <c r="B12" s="109"/>
    </row>
    <row r="13" s="94" customFormat="1" ht="30" customHeight="1" spans="1:2">
      <c r="A13" s="107" t="s">
        <v>157</v>
      </c>
      <c r="B13" s="109"/>
    </row>
    <row r="14" s="94" customFormat="1" ht="30" customHeight="1" spans="1:2">
      <c r="A14" s="107" t="s">
        <v>158</v>
      </c>
      <c r="B14" s="109"/>
    </row>
    <row r="15" s="94" customFormat="1" ht="30" customHeight="1" spans="1:2">
      <c r="A15" s="107" t="s">
        <v>159</v>
      </c>
      <c r="B15" s="109"/>
    </row>
    <row r="16" s="94" customFormat="1" ht="30" customHeight="1" spans="1:2">
      <c r="A16" s="107"/>
      <c r="B16" s="109"/>
    </row>
    <row r="17" s="94" customFormat="1" ht="30" customHeight="1" spans="1:2">
      <c r="A17" s="112" t="s">
        <v>160</v>
      </c>
      <c r="B17" s="114">
        <f>B5+B9+B13+B15</f>
        <v>50</v>
      </c>
    </row>
    <row r="18" s="94" customFormat="1" ht="30" customHeight="1" spans="1:2">
      <c r="A18" s="115"/>
      <c r="B18" s="118"/>
    </row>
    <row r="19" s="94" customFormat="1" ht="30" customHeight="1" spans="1:2">
      <c r="A19" s="117" t="s">
        <v>161</v>
      </c>
      <c r="B19" s="128"/>
    </row>
    <row r="20" s="94" customFormat="1" ht="30" customHeight="1" spans="1:2">
      <c r="A20" s="115"/>
      <c r="B20" s="121"/>
    </row>
    <row r="21" s="94" customFormat="1" ht="30" customHeight="1" spans="1:2">
      <c r="A21" s="115"/>
      <c r="B21" s="121"/>
    </row>
    <row r="22" s="94" customFormat="1" ht="30" customHeight="1" spans="1:2">
      <c r="A22" s="122"/>
      <c r="B22" s="109"/>
    </row>
    <row r="23" s="94" customFormat="1" ht="30" customHeight="1" spans="1:2">
      <c r="A23" s="122"/>
      <c r="B23" s="109"/>
    </row>
    <row r="24" s="96" customFormat="1" ht="30" customHeight="1" spans="1:2">
      <c r="A24" s="123" t="s">
        <v>162</v>
      </c>
      <c r="B24" s="125">
        <f>B17+B18</f>
        <v>50</v>
      </c>
    </row>
    <row r="25" s="96" customFormat="1" ht="24.95" customHeight="1" spans="1:2">
      <c r="A25" s="126"/>
      <c r="B25" s="126"/>
    </row>
    <row r="26" s="96" customFormat="1"/>
    <row r="27" s="96" customFormat="1" ht="12.75"/>
    <row r="28" s="96" customFormat="1" ht="12.75"/>
    <row r="29" s="96" customFormat="1" ht="12.75"/>
    <row r="30" s="94" customFormat="1" ht="12.75"/>
    <row r="31" s="94" customFormat="1" ht="12.75"/>
    <row r="32" s="94" customFormat="1" ht="12.75"/>
    <row r="33" s="94" customFormat="1" ht="12.75"/>
    <row r="34" s="94" customFormat="1" ht="12.75"/>
    <row r="35" s="94" customFormat="1" ht="12.75"/>
    <row r="36" s="94" customFormat="1" ht="12.75"/>
    <row r="37" s="94" customFormat="1" ht="12.75"/>
    <row r="38" s="94" customFormat="1" ht="12.75"/>
    <row r="39" s="94" customFormat="1" ht="12.75"/>
    <row r="40" s="94" customFormat="1" ht="12.75"/>
    <row r="41" s="94" customFormat="1" ht="12.75"/>
    <row r="42" s="94" customFormat="1" ht="12.75"/>
    <row r="43" s="94" customFormat="1" ht="12.75"/>
    <row r="44" s="94" customFormat="1" ht="12.75"/>
    <row r="45" s="94" customFormat="1" ht="12.75"/>
    <row r="46" s="94" customFormat="1" ht="12.75"/>
    <row r="47" s="94" customFormat="1" ht="12.75"/>
    <row r="48" s="94" customFormat="1" ht="12.75"/>
    <row r="49" s="94" customFormat="1" ht="12.75"/>
    <row r="50" s="94" customFormat="1" ht="12.75"/>
    <row r="51" s="94" customFormat="1" ht="12.75"/>
    <row r="52" s="94" customFormat="1" ht="12.75"/>
    <row r="53" s="94" customFormat="1" ht="12.75"/>
    <row r="54" s="94" customFormat="1" ht="12.75"/>
    <row r="55" s="94" customFormat="1" ht="12.75"/>
    <row r="56" s="94" customFormat="1" ht="12.75"/>
    <row r="57" s="94" customFormat="1" ht="12.75"/>
    <row r="58" s="94" customFormat="1" ht="12.75"/>
    <row r="59" s="94" customFormat="1" ht="12.75"/>
    <row r="60" s="94" customFormat="1" ht="12.75"/>
    <row r="61" s="94" customFormat="1" ht="12.75"/>
    <row r="62" s="94" customFormat="1" ht="12.75"/>
    <row r="63" s="94" customFormat="1" ht="12.75"/>
    <row r="64" s="94" customFormat="1" ht="12.75"/>
    <row r="65" s="94" customFormat="1" ht="12.75"/>
    <row r="66" s="94" customFormat="1" ht="12.75"/>
    <row r="67" s="94" customFormat="1" ht="12.75"/>
    <row r="68" s="94" customFormat="1" ht="12.75"/>
    <row r="69" s="94" customFormat="1" ht="12.75"/>
    <row r="70" s="94" customFormat="1" ht="12.75"/>
    <row r="71" s="94" customFormat="1" ht="12.75"/>
    <row r="72" s="94" customFormat="1" ht="12.75"/>
    <row r="73" s="94" customFormat="1" ht="12.75"/>
    <row r="74" s="94" customFormat="1" ht="12.75"/>
    <row r="75" s="94" customFormat="1" ht="12.75"/>
    <row r="76" s="94" customFormat="1" ht="12.75"/>
    <row r="77" s="94" customFormat="1" ht="12.75"/>
    <row r="78" s="94" customFormat="1" ht="12.75"/>
    <row r="79" s="94" customFormat="1" ht="12.75"/>
    <row r="80" s="94" customFormat="1" ht="12.75"/>
    <row r="81" s="94" customFormat="1" ht="12.75"/>
    <row r="82" s="94" customFormat="1" ht="12.75"/>
    <row r="83" s="94" customFormat="1" ht="12.75"/>
    <row r="84" s="94" customFormat="1" ht="12.75"/>
    <row r="85" s="94" customFormat="1" ht="12.75"/>
    <row r="86" s="94" customFormat="1" ht="12.75"/>
  </sheetData>
  <mergeCells count="3">
    <mergeCell ref="A1:B1"/>
    <mergeCell ref="A3:B3"/>
    <mergeCell ref="A25:B25"/>
  </mergeCells>
  <printOptions horizontalCentered="1"/>
  <pageMargins left="0.786805555555556" right="0.786805555555556" top="0.786805555555556" bottom="0.786805555555556" header="0.196527777777778" footer="0.314583333333333"/>
  <pageSetup paperSize="9" firstPageNumber="21" orientation="portrait" useFirstPageNumber="1" horizontalDpi="6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25"/>
  </sheetPr>
  <dimension ref="A1:D86"/>
  <sheetViews>
    <sheetView topLeftCell="C1" workbookViewId="0">
      <selection activeCell="P8" sqref="P8"/>
    </sheetView>
  </sheetViews>
  <sheetFormatPr defaultColWidth="9" defaultRowHeight="14.25" outlineLevelCol="3"/>
  <cols>
    <col min="1" max="1" width="27" style="97" hidden="1" customWidth="1"/>
    <col min="2" max="2" width="12.375" style="97" hidden="1" customWidth="1"/>
    <col min="3" max="3" width="55.4083333333333" style="97" customWidth="1"/>
    <col min="4" max="4" width="24.5083333333333" style="97" customWidth="1"/>
    <col min="5" max="5" width="9" style="97"/>
    <col min="6" max="11" width="9" style="97" hidden="1" customWidth="1"/>
    <col min="12" max="16384" width="9" style="97"/>
  </cols>
  <sheetData>
    <row r="1" s="93" customFormat="1" ht="30" customHeight="1" spans="1:4">
      <c r="A1" s="98" t="s">
        <v>539</v>
      </c>
      <c r="B1" s="98"/>
      <c r="C1" s="98"/>
      <c r="D1" s="98"/>
    </row>
    <row r="2" s="94" customFormat="1" ht="19.5" customHeight="1" spans="1:4">
      <c r="A2" s="99"/>
      <c r="B2" s="99"/>
      <c r="C2" s="99"/>
      <c r="D2" s="100" t="s">
        <v>1</v>
      </c>
    </row>
    <row r="3" s="94" customFormat="1" ht="30" customHeight="1" spans="1:4">
      <c r="A3" s="101" t="s">
        <v>538</v>
      </c>
      <c r="B3" s="102"/>
      <c r="C3" s="101" t="s">
        <v>540</v>
      </c>
      <c r="D3" s="103"/>
    </row>
    <row r="4" s="95" customFormat="1" ht="30" customHeight="1" spans="1:4">
      <c r="A4" s="104" t="s">
        <v>147</v>
      </c>
      <c r="B4" s="105" t="s">
        <v>211</v>
      </c>
      <c r="C4" s="104" t="s">
        <v>147</v>
      </c>
      <c r="D4" s="106" t="s">
        <v>211</v>
      </c>
    </row>
    <row r="5" s="94" customFormat="1" ht="30" customHeight="1" spans="1:4">
      <c r="A5" s="107" t="s">
        <v>149</v>
      </c>
      <c r="B5" s="108">
        <v>50</v>
      </c>
      <c r="C5" s="107" t="s">
        <v>164</v>
      </c>
      <c r="D5" s="109"/>
    </row>
    <row r="6" s="94" customFormat="1" ht="30" customHeight="1" spans="1:4">
      <c r="A6" s="110" t="s">
        <v>150</v>
      </c>
      <c r="B6" s="108"/>
      <c r="C6" s="107" t="s">
        <v>165</v>
      </c>
      <c r="D6" s="109"/>
    </row>
    <row r="7" s="94" customFormat="1" ht="30" customHeight="1" spans="1:4">
      <c r="A7" s="110" t="s">
        <v>151</v>
      </c>
      <c r="B7" s="108"/>
      <c r="C7" s="107" t="s">
        <v>166</v>
      </c>
      <c r="D7" s="109"/>
    </row>
    <row r="8" s="94" customFormat="1" ht="30" customHeight="1" spans="1:4">
      <c r="A8" s="111" t="s">
        <v>152</v>
      </c>
      <c r="B8" s="108">
        <v>50</v>
      </c>
      <c r="C8" s="107" t="s">
        <v>167</v>
      </c>
      <c r="D8" s="109"/>
    </row>
    <row r="9" s="94" customFormat="1" ht="30" customHeight="1" spans="1:4">
      <c r="A9" s="107" t="s">
        <v>153</v>
      </c>
      <c r="B9" s="108"/>
      <c r="C9" s="107" t="s">
        <v>168</v>
      </c>
      <c r="D9" s="109"/>
    </row>
    <row r="10" s="94" customFormat="1" ht="30" customHeight="1" spans="1:4">
      <c r="A10" s="110" t="s">
        <v>154</v>
      </c>
      <c r="B10" s="108"/>
      <c r="C10" s="107" t="s">
        <v>169</v>
      </c>
      <c r="D10" s="109"/>
    </row>
    <row r="11" s="94" customFormat="1" ht="30" customHeight="1" spans="1:4">
      <c r="A11" s="110" t="s">
        <v>155</v>
      </c>
      <c r="B11" s="108"/>
      <c r="C11" s="107" t="s">
        <v>170</v>
      </c>
      <c r="D11" s="109"/>
    </row>
    <row r="12" s="94" customFormat="1" ht="30" customHeight="1" spans="1:4">
      <c r="A12" s="111" t="s">
        <v>156</v>
      </c>
      <c r="B12" s="108"/>
      <c r="C12" s="107" t="s">
        <v>171</v>
      </c>
      <c r="D12" s="109"/>
    </row>
    <row r="13" s="94" customFormat="1" ht="30" customHeight="1" spans="1:4">
      <c r="A13" s="107" t="s">
        <v>157</v>
      </c>
      <c r="B13" s="108"/>
      <c r="C13" s="107" t="s">
        <v>172</v>
      </c>
      <c r="D13" s="109"/>
    </row>
    <row r="14" s="94" customFormat="1" ht="30" customHeight="1" spans="1:4">
      <c r="A14" s="107" t="s">
        <v>158</v>
      </c>
      <c r="B14" s="108"/>
      <c r="C14" s="107" t="s">
        <v>173</v>
      </c>
      <c r="D14" s="109"/>
    </row>
    <row r="15" s="94" customFormat="1" ht="30" customHeight="1" spans="1:4">
      <c r="A15" s="107" t="s">
        <v>159</v>
      </c>
      <c r="B15" s="108"/>
      <c r="C15" s="107" t="s">
        <v>174</v>
      </c>
      <c r="D15" s="109">
        <v>35</v>
      </c>
    </row>
    <row r="16" s="94" customFormat="1" ht="30" customHeight="1" spans="1:4">
      <c r="A16" s="107"/>
      <c r="B16" s="108"/>
      <c r="C16" s="107"/>
      <c r="D16" s="109"/>
    </row>
    <row r="17" s="94" customFormat="1" ht="30" customHeight="1" spans="1:4">
      <c r="A17" s="112" t="s">
        <v>160</v>
      </c>
      <c r="B17" s="113">
        <f>B5+B9+B13+B15</f>
        <v>50</v>
      </c>
      <c r="C17" s="112" t="s">
        <v>175</v>
      </c>
      <c r="D17" s="114">
        <f>D12+D15</f>
        <v>35</v>
      </c>
    </row>
    <row r="18" s="94" customFormat="1" ht="30" customHeight="1" spans="1:4">
      <c r="A18" s="115"/>
      <c r="B18" s="116"/>
      <c r="C18" s="117" t="s">
        <v>176</v>
      </c>
      <c r="D18" s="118">
        <v>15</v>
      </c>
    </row>
    <row r="19" s="94" customFormat="1" ht="30" customHeight="1" spans="1:4">
      <c r="A19" s="117" t="s">
        <v>161</v>
      </c>
      <c r="B19" s="119"/>
      <c r="C19" s="117" t="s">
        <v>177</v>
      </c>
      <c r="D19" s="118"/>
    </row>
    <row r="20" s="94" customFormat="1" ht="30" customHeight="1" spans="1:4">
      <c r="A20" s="115"/>
      <c r="B20" s="120"/>
      <c r="C20" s="115"/>
      <c r="D20" s="121"/>
    </row>
    <row r="21" s="94" customFormat="1" ht="30" customHeight="1" spans="1:4">
      <c r="A21" s="115"/>
      <c r="B21" s="120"/>
      <c r="C21" s="115"/>
      <c r="D21" s="121"/>
    </row>
    <row r="22" s="94" customFormat="1" ht="30" customHeight="1" spans="1:4">
      <c r="A22" s="122"/>
      <c r="B22" s="108"/>
      <c r="C22" s="122"/>
      <c r="D22" s="109"/>
    </row>
    <row r="23" s="94" customFormat="1" ht="30" customHeight="1" spans="1:4">
      <c r="A23" s="122"/>
      <c r="B23" s="108"/>
      <c r="C23" s="122"/>
      <c r="D23" s="109"/>
    </row>
    <row r="24" s="96" customFormat="1" ht="30" customHeight="1" spans="1:4">
      <c r="A24" s="123" t="s">
        <v>162</v>
      </c>
      <c r="B24" s="124">
        <f>B17+B18</f>
        <v>50</v>
      </c>
      <c r="C24" s="123" t="s">
        <v>178</v>
      </c>
      <c r="D24" s="125">
        <f>D17+D18+D19</f>
        <v>50</v>
      </c>
    </row>
    <row r="25" s="96" customFormat="1" ht="24.95" customHeight="1" spans="1:4">
      <c r="A25" s="126"/>
      <c r="B25" s="126"/>
      <c r="D25" s="127"/>
    </row>
    <row r="26" s="96" customFormat="1" ht="12.75"/>
    <row r="27" s="96" customFormat="1" ht="12.75"/>
    <row r="28" s="96" customFormat="1" ht="12.75"/>
    <row r="29" s="96" customFormat="1" ht="12.75"/>
    <row r="30" s="94" customFormat="1" ht="12.75"/>
    <row r="31" s="94" customFormat="1" ht="12.75"/>
    <row r="32" s="94" customFormat="1" ht="12.75"/>
    <row r="33" s="94" customFormat="1" ht="12.75"/>
    <row r="34" s="94" customFormat="1" ht="12.75"/>
    <row r="35" s="94" customFormat="1" ht="12.75"/>
    <row r="36" s="94" customFormat="1" ht="12.75"/>
    <row r="37" s="94" customFormat="1" ht="12.75"/>
    <row r="38" s="94" customFormat="1" ht="12.75"/>
    <row r="39" s="94" customFormat="1" ht="12.75"/>
    <row r="40" s="94" customFormat="1" ht="12.75"/>
    <row r="41" s="94" customFormat="1" ht="12.75"/>
    <row r="42" s="94" customFormat="1" ht="12.75"/>
    <row r="43" s="94" customFormat="1" ht="12.75"/>
    <row r="44" s="94" customFormat="1" ht="12.75"/>
    <row r="45" s="94" customFormat="1" ht="12.75"/>
    <row r="46" s="94" customFormat="1" ht="12.75"/>
    <row r="47" s="94" customFormat="1" ht="12.75"/>
    <row r="48" s="94" customFormat="1" ht="12.75"/>
    <row r="49" s="94" customFormat="1" ht="12.75"/>
    <row r="50" s="94" customFormat="1" ht="12.75"/>
    <row r="51" s="94" customFormat="1" ht="12.75"/>
    <row r="52" s="94" customFormat="1" ht="12.75"/>
    <row r="53" s="94" customFormat="1" ht="12.75"/>
    <row r="54" s="94" customFormat="1" ht="12.75"/>
    <row r="55" s="94" customFormat="1" ht="12.75"/>
    <row r="56" s="94" customFormat="1" ht="12.75"/>
    <row r="57" s="94" customFormat="1" ht="12.75"/>
    <row r="58" s="94" customFormat="1" ht="12.75"/>
    <row r="59" s="94" customFormat="1" ht="12.75"/>
    <row r="60" s="94" customFormat="1" ht="12.75"/>
    <row r="61" s="94" customFormat="1" ht="12.75"/>
    <row r="62" s="94" customFormat="1" ht="12.75"/>
    <row r="63" s="94" customFormat="1" ht="12.75"/>
    <row r="64" s="94" customFormat="1" ht="12.75"/>
    <row r="65" s="94" customFormat="1" ht="12.75"/>
    <row r="66" s="94" customFormat="1" ht="12.75"/>
    <row r="67" s="94" customFormat="1" ht="12.75"/>
    <row r="68" s="94" customFormat="1" ht="12.75"/>
    <row r="69" s="94" customFormat="1" ht="12.75"/>
    <row r="70" s="94" customFormat="1" ht="12.75"/>
    <row r="71" s="94" customFormat="1" ht="12.75"/>
    <row r="72" s="94" customFormat="1" ht="12.75"/>
    <row r="73" s="94" customFormat="1" ht="12.75"/>
    <row r="74" s="94" customFormat="1" ht="12.75"/>
    <row r="75" s="94" customFormat="1" ht="12.75"/>
    <row r="76" s="94" customFormat="1" ht="12.75"/>
    <row r="77" s="94" customFormat="1" ht="12.75"/>
    <row r="78" s="94" customFormat="1" ht="12.75"/>
    <row r="79" s="94" customFormat="1" ht="12.75"/>
    <row r="80" s="94" customFormat="1" ht="12.75"/>
    <row r="81" s="94" customFormat="1" ht="12.75"/>
    <row r="82" s="94" customFormat="1" ht="12.75"/>
    <row r="83" s="94" customFormat="1" ht="12.75"/>
    <row r="84" s="94" customFormat="1" ht="12.75"/>
    <row r="85" s="94" customFormat="1" ht="12.75"/>
    <row r="86" s="94" customFormat="1" ht="12.75"/>
  </sheetData>
  <mergeCells count="4">
    <mergeCell ref="A1:D1"/>
    <mergeCell ref="A3:B3"/>
    <mergeCell ref="C3:D3"/>
    <mergeCell ref="A25:B25"/>
  </mergeCells>
  <printOptions horizontalCentered="1"/>
  <pageMargins left="0.786805555555556" right="0.786805555555556" top="0.786805555555556" bottom="0.786805555555556" header="0.196527777777778" footer="0.314583333333333"/>
  <pageSetup paperSize="9" firstPageNumber="21" orientation="portrait" useFirstPageNumber="1" horizontalDpi="6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25"/>
  </sheetPr>
  <dimension ref="A1:D86"/>
  <sheetViews>
    <sheetView topLeftCell="C1" workbookViewId="0">
      <selection activeCell="T13" sqref="T13"/>
    </sheetView>
  </sheetViews>
  <sheetFormatPr defaultColWidth="9" defaultRowHeight="14.25" outlineLevelCol="3"/>
  <cols>
    <col min="1" max="1" width="27" style="97" hidden="1" customWidth="1"/>
    <col min="2" max="2" width="12.375" style="97" hidden="1" customWidth="1"/>
    <col min="3" max="3" width="55.4083333333333" style="97" customWidth="1"/>
    <col min="4" max="4" width="24.5083333333333" style="97" customWidth="1"/>
    <col min="5" max="5" width="9" style="97"/>
    <col min="6" max="11" width="9" style="97" hidden="1" customWidth="1"/>
    <col min="12" max="16384" width="9" style="97"/>
  </cols>
  <sheetData>
    <row r="1" s="93" customFormat="1" ht="30" customHeight="1" spans="1:4">
      <c r="A1" s="98" t="s">
        <v>541</v>
      </c>
      <c r="B1" s="98"/>
      <c r="C1" s="98"/>
      <c r="D1" s="98"/>
    </row>
    <row r="2" s="94" customFormat="1" ht="19.5" customHeight="1" spans="1:4">
      <c r="A2" s="99"/>
      <c r="B2" s="99"/>
      <c r="C2" s="99"/>
      <c r="D2" s="100" t="s">
        <v>1</v>
      </c>
    </row>
    <row r="3" s="94" customFormat="1" ht="30" customHeight="1" spans="1:4">
      <c r="A3" s="101" t="s">
        <v>538</v>
      </c>
      <c r="B3" s="102"/>
      <c r="C3" s="101" t="s">
        <v>540</v>
      </c>
      <c r="D3" s="103"/>
    </row>
    <row r="4" s="95" customFormat="1" ht="30" customHeight="1" spans="1:4">
      <c r="A4" s="104" t="s">
        <v>147</v>
      </c>
      <c r="B4" s="105" t="s">
        <v>211</v>
      </c>
      <c r="C4" s="104" t="s">
        <v>147</v>
      </c>
      <c r="D4" s="106" t="s">
        <v>211</v>
      </c>
    </row>
    <row r="5" s="94" customFormat="1" ht="30" customHeight="1" spans="1:4">
      <c r="A5" s="107" t="s">
        <v>149</v>
      </c>
      <c r="B5" s="108">
        <v>50</v>
      </c>
      <c r="C5" s="107" t="s">
        <v>164</v>
      </c>
      <c r="D5" s="109"/>
    </row>
    <row r="6" s="94" customFormat="1" ht="30" customHeight="1" spans="1:4">
      <c r="A6" s="110" t="s">
        <v>150</v>
      </c>
      <c r="B6" s="108"/>
      <c r="C6" s="107" t="s">
        <v>165</v>
      </c>
      <c r="D6" s="109"/>
    </row>
    <row r="7" s="94" customFormat="1" ht="30" customHeight="1" spans="1:4">
      <c r="A7" s="110" t="s">
        <v>151</v>
      </c>
      <c r="B7" s="108"/>
      <c r="C7" s="107" t="s">
        <v>166</v>
      </c>
      <c r="D7" s="109"/>
    </row>
    <row r="8" s="94" customFormat="1" ht="30" customHeight="1" spans="1:4">
      <c r="A8" s="111" t="s">
        <v>152</v>
      </c>
      <c r="B8" s="108">
        <v>50</v>
      </c>
      <c r="C8" s="107" t="s">
        <v>167</v>
      </c>
      <c r="D8" s="109"/>
    </row>
    <row r="9" s="94" customFormat="1" ht="30" customHeight="1" spans="1:4">
      <c r="A9" s="107" t="s">
        <v>153</v>
      </c>
      <c r="B9" s="108"/>
      <c r="C9" s="107" t="s">
        <v>168</v>
      </c>
      <c r="D9" s="109"/>
    </row>
    <row r="10" s="94" customFormat="1" ht="30" customHeight="1" spans="1:4">
      <c r="A10" s="110" t="s">
        <v>154</v>
      </c>
      <c r="B10" s="108"/>
      <c r="C10" s="107" t="s">
        <v>169</v>
      </c>
      <c r="D10" s="109"/>
    </row>
    <row r="11" s="94" customFormat="1" ht="30" customHeight="1" spans="1:4">
      <c r="A11" s="110" t="s">
        <v>155</v>
      </c>
      <c r="B11" s="108"/>
      <c r="C11" s="107" t="s">
        <v>170</v>
      </c>
      <c r="D11" s="109"/>
    </row>
    <row r="12" s="94" customFormat="1" ht="30" customHeight="1" spans="1:4">
      <c r="A12" s="111" t="s">
        <v>156</v>
      </c>
      <c r="B12" s="108"/>
      <c r="C12" s="107" t="s">
        <v>171</v>
      </c>
      <c r="D12" s="109"/>
    </row>
    <row r="13" s="94" customFormat="1" ht="30" customHeight="1" spans="1:4">
      <c r="A13" s="107" t="s">
        <v>157</v>
      </c>
      <c r="B13" s="108"/>
      <c r="C13" s="107" t="s">
        <v>172</v>
      </c>
      <c r="D13" s="109"/>
    </row>
    <row r="14" s="94" customFormat="1" ht="30" customHeight="1" spans="1:4">
      <c r="A14" s="107" t="s">
        <v>158</v>
      </c>
      <c r="B14" s="108"/>
      <c r="C14" s="107" t="s">
        <v>173</v>
      </c>
      <c r="D14" s="109"/>
    </row>
    <row r="15" s="94" customFormat="1" ht="30" customHeight="1" spans="1:4">
      <c r="A15" s="107" t="s">
        <v>159</v>
      </c>
      <c r="B15" s="108"/>
      <c r="C15" s="107" t="s">
        <v>174</v>
      </c>
      <c r="D15" s="109">
        <v>35</v>
      </c>
    </row>
    <row r="16" s="94" customFormat="1" ht="30" customHeight="1" spans="1:4">
      <c r="A16" s="107"/>
      <c r="B16" s="108"/>
      <c r="C16" s="107"/>
      <c r="D16" s="109"/>
    </row>
    <row r="17" s="94" customFormat="1" ht="30" customHeight="1" spans="1:4">
      <c r="A17" s="112" t="s">
        <v>160</v>
      </c>
      <c r="B17" s="113">
        <f>B5+B9+B13+B15</f>
        <v>50</v>
      </c>
      <c r="C17" s="112" t="s">
        <v>175</v>
      </c>
      <c r="D17" s="114">
        <f>D12+D15</f>
        <v>35</v>
      </c>
    </row>
    <row r="18" s="94" customFormat="1" ht="30" customHeight="1" spans="1:4">
      <c r="A18" s="115"/>
      <c r="B18" s="116"/>
      <c r="C18" s="117" t="s">
        <v>176</v>
      </c>
      <c r="D18" s="118">
        <v>15</v>
      </c>
    </row>
    <row r="19" s="94" customFormat="1" ht="30" customHeight="1" spans="1:4">
      <c r="A19" s="117" t="s">
        <v>161</v>
      </c>
      <c r="B19" s="119"/>
      <c r="C19" s="117" t="s">
        <v>177</v>
      </c>
      <c r="D19" s="118"/>
    </row>
    <row r="20" s="94" customFormat="1" ht="30" customHeight="1" spans="1:4">
      <c r="A20" s="115"/>
      <c r="B20" s="120"/>
      <c r="C20" s="115"/>
      <c r="D20" s="121"/>
    </row>
    <row r="21" s="94" customFormat="1" ht="30" customHeight="1" spans="1:4">
      <c r="A21" s="115"/>
      <c r="B21" s="120"/>
      <c r="C21" s="115"/>
      <c r="D21" s="121"/>
    </row>
    <row r="22" s="94" customFormat="1" ht="30" customHeight="1" spans="1:4">
      <c r="A22" s="122"/>
      <c r="B22" s="108"/>
      <c r="C22" s="122"/>
      <c r="D22" s="109"/>
    </row>
    <row r="23" s="94" customFormat="1" ht="30" customHeight="1" spans="1:4">
      <c r="A23" s="122"/>
      <c r="B23" s="108"/>
      <c r="C23" s="122"/>
      <c r="D23" s="109"/>
    </row>
    <row r="24" s="96" customFormat="1" ht="30" customHeight="1" spans="1:4">
      <c r="A24" s="123" t="s">
        <v>162</v>
      </c>
      <c r="B24" s="124">
        <f>B17+B18</f>
        <v>50</v>
      </c>
      <c r="C24" s="123" t="s">
        <v>178</v>
      </c>
      <c r="D24" s="125">
        <f>D17+D18+D19</f>
        <v>50</v>
      </c>
    </row>
    <row r="25" s="96" customFormat="1" ht="24.95" customHeight="1" spans="1:4">
      <c r="A25" s="126"/>
      <c r="B25" s="126"/>
      <c r="D25" s="127"/>
    </row>
    <row r="26" s="96" customFormat="1" ht="12.75"/>
    <row r="27" s="96" customFormat="1" ht="12.75"/>
    <row r="28" s="96" customFormat="1" ht="12.75"/>
    <row r="29" s="96" customFormat="1" ht="12.75"/>
    <row r="30" s="94" customFormat="1" ht="12.75"/>
    <row r="31" s="94" customFormat="1" ht="12.75"/>
    <row r="32" s="94" customFormat="1" ht="12.75"/>
    <row r="33" s="94" customFormat="1" ht="12.75"/>
    <row r="34" s="94" customFormat="1" ht="12.75"/>
    <row r="35" s="94" customFormat="1" ht="12.75"/>
    <row r="36" s="94" customFormat="1" ht="12.75"/>
    <row r="37" s="94" customFormat="1" ht="12.75"/>
    <row r="38" s="94" customFormat="1" ht="12.75"/>
    <row r="39" s="94" customFormat="1" ht="12.75"/>
    <row r="40" s="94" customFormat="1" ht="12.75"/>
    <row r="41" s="94" customFormat="1" ht="12.75"/>
    <row r="42" s="94" customFormat="1" ht="12.75"/>
    <row r="43" s="94" customFormat="1" ht="12.75"/>
    <row r="44" s="94" customFormat="1" ht="12.75"/>
    <row r="45" s="94" customFormat="1" ht="12.75"/>
    <row r="46" s="94" customFormat="1" ht="12.75"/>
    <row r="47" s="94" customFormat="1" ht="12.75"/>
    <row r="48" s="94" customFormat="1" ht="12.75"/>
    <row r="49" s="94" customFormat="1" ht="12.75"/>
    <row r="50" s="94" customFormat="1" ht="12.75"/>
    <row r="51" s="94" customFormat="1" ht="12.75"/>
    <row r="52" s="94" customFormat="1" ht="12.75"/>
    <row r="53" s="94" customFormat="1" ht="12.75"/>
    <row r="54" s="94" customFormat="1" ht="12.75"/>
    <row r="55" s="94" customFormat="1" ht="12.75"/>
    <row r="56" s="94" customFormat="1" ht="12.75"/>
    <row r="57" s="94" customFormat="1" ht="12.75"/>
    <row r="58" s="94" customFormat="1" ht="12.75"/>
    <row r="59" s="94" customFormat="1" ht="12.75"/>
    <row r="60" s="94" customFormat="1" ht="12.75"/>
    <row r="61" s="94" customFormat="1" ht="12.75"/>
    <row r="62" s="94" customFormat="1" ht="12.75"/>
    <row r="63" s="94" customFormat="1" ht="12.75"/>
    <row r="64" s="94" customFormat="1" ht="12.75"/>
    <row r="65" s="94" customFormat="1" ht="12.75"/>
    <row r="66" s="94" customFormat="1" ht="12.75"/>
    <row r="67" s="94" customFormat="1" ht="12.75"/>
    <row r="68" s="94" customFormat="1" ht="12.75"/>
    <row r="69" s="94" customFormat="1" ht="12.75"/>
    <row r="70" s="94" customFormat="1" ht="12.75"/>
    <row r="71" s="94" customFormat="1" ht="12.75"/>
    <row r="72" s="94" customFormat="1" ht="12.75"/>
    <row r="73" s="94" customFormat="1" ht="12.75"/>
    <row r="74" s="94" customFormat="1" ht="12.75"/>
    <row r="75" s="94" customFormat="1" ht="12.75"/>
    <row r="76" s="94" customFormat="1" ht="12.75"/>
    <row r="77" s="94" customFormat="1" ht="12.75"/>
    <row r="78" s="94" customFormat="1" ht="12.75"/>
    <row r="79" s="94" customFormat="1" ht="12.75"/>
    <row r="80" s="94" customFormat="1" ht="12.75"/>
    <row r="81" s="94" customFormat="1" ht="12.75"/>
    <row r="82" s="94" customFormat="1" ht="12.75"/>
    <row r="83" s="94" customFormat="1" ht="12.75"/>
    <row r="84" s="94" customFormat="1" ht="12.75"/>
    <row r="85" s="94" customFormat="1" ht="12.75"/>
    <row r="86" s="94" customFormat="1" ht="12.75"/>
  </sheetData>
  <mergeCells count="4">
    <mergeCell ref="A1:D1"/>
    <mergeCell ref="A3:B3"/>
    <mergeCell ref="C3:D3"/>
    <mergeCell ref="A25:B25"/>
  </mergeCells>
  <printOptions horizontalCentered="1"/>
  <pageMargins left="0.786805555555556" right="0.786805555555556" top="0.786805555555556" bottom="0.786805555555556" header="0.196527777777778" footer="0.314583333333333"/>
  <pageSetup paperSize="9" firstPageNumber="21" orientation="portrait" useFirstPageNumber="1" horizontalDpi="6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H19" sqref="H19"/>
    </sheetView>
  </sheetViews>
  <sheetFormatPr defaultColWidth="9" defaultRowHeight="14.25" outlineLevelRow="4" outlineLevelCol="1"/>
  <cols>
    <col min="1" max="1" width="52.5" customWidth="1"/>
    <col min="2" max="2" width="27.6" customWidth="1"/>
  </cols>
  <sheetData>
    <row r="1" ht="30" customHeight="1" spans="1:2">
      <c r="A1" s="85" t="s">
        <v>542</v>
      </c>
      <c r="B1" s="85"/>
    </row>
    <row r="2" ht="20.1" customHeight="1" spans="1:2">
      <c r="A2" s="86"/>
      <c r="B2" s="87" t="s">
        <v>1</v>
      </c>
    </row>
    <row r="3" ht="30" customHeight="1" spans="1:2">
      <c r="A3" s="88" t="s">
        <v>543</v>
      </c>
      <c r="B3" s="89" t="s">
        <v>211</v>
      </c>
    </row>
    <row r="4" ht="30" customHeight="1" spans="1:2">
      <c r="A4" s="90" t="s">
        <v>544</v>
      </c>
      <c r="B4" s="91">
        <v>0</v>
      </c>
    </row>
    <row r="5" ht="23" customHeight="1" spans="1:2">
      <c r="A5" s="92" t="s">
        <v>545</v>
      </c>
      <c r="B5" s="92"/>
    </row>
  </sheetData>
  <mergeCells count="2">
    <mergeCell ref="A1:B1"/>
    <mergeCell ref="A5:B5"/>
  </mergeCells>
  <pageMargins left="0.786805555555556" right="0.786805555555556" top="0.786805555555556" bottom="0.786805555555556" header="0.196527777777778" footer="0.314583333333333"/>
  <pageSetup paperSize="9" orientation="portrait" horizontalDpi="600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workbookViewId="0">
      <selection activeCell="C11" sqref="C11"/>
    </sheetView>
  </sheetViews>
  <sheetFormatPr defaultColWidth="8.8" defaultRowHeight="14.25" outlineLevelRow="4"/>
  <cols>
    <col min="1" max="3" width="26.1" customWidth="1"/>
  </cols>
  <sheetData>
    <row r="1" s="27" customFormat="1" ht="30" customHeight="1" spans="1:14">
      <c r="A1" s="33" t="s">
        <v>546</v>
      </c>
      <c r="B1" s="33"/>
      <c r="C1" s="33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="28" customFormat="1" ht="19.5" customHeight="1" spans="1:14">
      <c r="A2" s="58"/>
      <c r="B2" s="58"/>
      <c r="C2" s="59" t="s">
        <v>547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="28" customFormat="1" ht="36" customHeight="1" spans="1:14">
      <c r="A3" s="39" t="s">
        <v>476</v>
      </c>
      <c r="B3" s="80" t="s">
        <v>548</v>
      </c>
      <c r="C3" s="41" t="s">
        <v>549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="28" customFormat="1" ht="36" customHeight="1" spans="1:14">
      <c r="A4" s="81" t="s">
        <v>550</v>
      </c>
      <c r="B4" s="82">
        <v>16.25</v>
      </c>
      <c r="C4" s="83">
        <v>16.25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="30" customFormat="1" ht="29" customHeight="1" spans="1:3">
      <c r="A5" s="84" t="s">
        <v>551</v>
      </c>
      <c r="B5" s="84"/>
      <c r="C5" s="84"/>
    </row>
  </sheetData>
  <mergeCells count="2">
    <mergeCell ref="A1:C1"/>
    <mergeCell ref="A5:C5"/>
  </mergeCells>
  <pageMargins left="0.786805555555556" right="0.786805555555556" top="0.786805555555556" bottom="0.786805555555556" header="0.196527777777778" footer="0.314583333333333"/>
  <pageSetup paperSize="9" orientation="portrait" horizontalDpi="600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workbookViewId="0">
      <selection activeCell="I21" sqref="I21"/>
    </sheetView>
  </sheetViews>
  <sheetFormatPr defaultColWidth="8.8" defaultRowHeight="14.25" outlineLevelRow="4"/>
  <cols>
    <col min="1" max="3" width="26.1" customWidth="1"/>
  </cols>
  <sheetData>
    <row r="1" s="27" customFormat="1" ht="30" customHeight="1" spans="1:14">
      <c r="A1" s="33" t="s">
        <v>552</v>
      </c>
      <c r="B1" s="33"/>
      <c r="C1" s="33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="28" customFormat="1" ht="19.5" customHeight="1" spans="1:14">
      <c r="A2" s="58"/>
      <c r="B2" s="58"/>
      <c r="C2" s="59" t="s">
        <v>547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="28" customFormat="1" ht="36" customHeight="1" spans="1:14">
      <c r="A3" s="39" t="s">
        <v>476</v>
      </c>
      <c r="B3" s="80" t="s">
        <v>548</v>
      </c>
      <c r="C3" s="41" t="s">
        <v>549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="28" customFormat="1" ht="36" customHeight="1" spans="1:14">
      <c r="A4" s="81" t="s">
        <v>550</v>
      </c>
      <c r="B4" s="82">
        <v>121.42</v>
      </c>
      <c r="C4" s="83">
        <v>121.42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="30" customFormat="1" ht="29" customHeight="1" spans="1:3">
      <c r="A5" s="84" t="s">
        <v>551</v>
      </c>
      <c r="B5" s="84"/>
      <c r="C5" s="84"/>
    </row>
  </sheetData>
  <mergeCells count="2">
    <mergeCell ref="A1:C1"/>
    <mergeCell ref="A5:C5"/>
  </mergeCells>
  <pageMargins left="0.786805555555556" right="0.786805555555556" top="0.786805555555556" bottom="0.786805555555556" header="0.196527777777778" footer="0.314583333333333"/>
  <pageSetup paperSize="9" orientation="portrait" horizontalDpi="600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25"/>
  </sheetPr>
  <dimension ref="A1:K8"/>
  <sheetViews>
    <sheetView workbookViewId="0">
      <selection activeCell="K20" sqref="K20"/>
    </sheetView>
  </sheetViews>
  <sheetFormatPr defaultColWidth="8.8" defaultRowHeight="14.25" outlineLevelRow="7"/>
  <cols>
    <col min="1" max="1" width="44.9" style="73" customWidth="1"/>
    <col min="2" max="2" width="31.3" customWidth="1"/>
  </cols>
  <sheetData>
    <row r="1" s="27" customFormat="1" ht="30" customHeight="1" spans="1:11">
      <c r="A1" s="33" t="s">
        <v>553</v>
      </c>
      <c r="B1" s="33"/>
      <c r="C1" s="35"/>
      <c r="G1" s="35"/>
      <c r="K1" s="35"/>
    </row>
    <row r="2" s="28" customFormat="1" ht="19.5" customHeight="1" spans="1:11">
      <c r="A2" s="58"/>
      <c r="B2" s="59" t="s">
        <v>1</v>
      </c>
      <c r="C2" s="38"/>
      <c r="G2" s="38"/>
      <c r="K2" s="38"/>
    </row>
    <row r="3" s="28" customFormat="1" ht="36" customHeight="1" spans="1:2">
      <c r="A3" s="39" t="s">
        <v>147</v>
      </c>
      <c r="B3" s="74" t="s">
        <v>211</v>
      </c>
    </row>
    <row r="4" s="28" customFormat="1" ht="30" customHeight="1" spans="1:2">
      <c r="A4" s="75" t="s">
        <v>554</v>
      </c>
      <c r="B4" s="76">
        <v>13</v>
      </c>
    </row>
    <row r="5" s="28" customFormat="1" ht="30" customHeight="1" spans="1:2">
      <c r="A5" s="75" t="s">
        <v>555</v>
      </c>
      <c r="B5" s="77">
        <v>0</v>
      </c>
    </row>
    <row r="6" s="28" customFormat="1" ht="30" customHeight="1" spans="1:2">
      <c r="A6" s="75" t="s">
        <v>556</v>
      </c>
      <c r="B6" s="76">
        <v>178</v>
      </c>
    </row>
    <row r="7" s="28" customFormat="1" ht="30" customHeight="1" spans="1:2">
      <c r="A7" s="75" t="s">
        <v>466</v>
      </c>
      <c r="B7" s="76">
        <v>69</v>
      </c>
    </row>
    <row r="8" s="28" customFormat="1" ht="30" customHeight="1" spans="1:2">
      <c r="A8" s="78" t="s">
        <v>474</v>
      </c>
      <c r="B8" s="79">
        <f>SUM(B4:B7)</f>
        <v>260</v>
      </c>
    </row>
  </sheetData>
  <mergeCells count="1">
    <mergeCell ref="A1:B1"/>
  </mergeCells>
  <pageMargins left="0.786805555555556" right="0.786805555555556" top="0.786805555555556" bottom="0.786805555555556" header="0.196527777777778" footer="0.314583333333333"/>
  <pageSetup paperSize="9" orientation="portrait" horizontalDpi="600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25"/>
  </sheetPr>
  <dimension ref="A1:E20"/>
  <sheetViews>
    <sheetView topLeftCell="B1" workbookViewId="0">
      <selection activeCell="N8" sqref="N8"/>
    </sheetView>
  </sheetViews>
  <sheetFormatPr defaultColWidth="8.8" defaultRowHeight="14.25" outlineLevelCol="4"/>
  <cols>
    <col min="1" max="1" width="8.8" hidden="1" customWidth="1"/>
    <col min="2" max="2" width="30.7" style="57" customWidth="1"/>
    <col min="3" max="4" width="15.7" customWidth="1"/>
    <col min="5" max="5" width="15.7" style="57" customWidth="1"/>
  </cols>
  <sheetData>
    <row r="1" ht="30" customHeight="1" spans="2:5">
      <c r="B1" s="33" t="s">
        <v>557</v>
      </c>
      <c r="C1" s="33"/>
      <c r="D1" s="33"/>
      <c r="E1" s="33"/>
    </row>
    <row r="2" ht="19.5" customHeight="1" spans="2:5">
      <c r="B2" s="58"/>
      <c r="C2" s="58"/>
      <c r="E2" s="59" t="s">
        <v>1</v>
      </c>
    </row>
    <row r="3" ht="30" customHeight="1" spans="1:5">
      <c r="A3" s="60" t="s">
        <v>52</v>
      </c>
      <c r="B3" s="61" t="s">
        <v>558</v>
      </c>
      <c r="C3" s="62" t="s">
        <v>449</v>
      </c>
      <c r="D3" s="62" t="s">
        <v>559</v>
      </c>
      <c r="E3" s="63" t="s">
        <v>560</v>
      </c>
    </row>
    <row r="4" s="30" customFormat="1" ht="37" customHeight="1" spans="1:5">
      <c r="A4" s="64" t="s">
        <v>561</v>
      </c>
      <c r="B4" s="65" t="s">
        <v>562</v>
      </c>
      <c r="C4" s="66">
        <f>SUM(D4:E4)</f>
        <v>69139</v>
      </c>
      <c r="D4" s="67"/>
      <c r="E4" s="68">
        <v>69139</v>
      </c>
    </row>
    <row r="5" s="30" customFormat="1" ht="37" customHeight="1" spans="1:5">
      <c r="A5" s="64" t="s">
        <v>563</v>
      </c>
      <c r="B5" s="65" t="s">
        <v>564</v>
      </c>
      <c r="C5" s="66">
        <f t="shared" ref="C5:C20" si="0">SUM(D5:E5)</f>
        <v>13504</v>
      </c>
      <c r="D5" s="67">
        <v>550</v>
      </c>
      <c r="E5" s="68">
        <v>12954</v>
      </c>
    </row>
    <row r="6" s="30" customFormat="1" ht="37" customHeight="1" spans="1:5">
      <c r="A6" s="64" t="s">
        <v>565</v>
      </c>
      <c r="B6" s="65" t="s">
        <v>566</v>
      </c>
      <c r="C6" s="66">
        <f t="shared" si="0"/>
        <v>9782</v>
      </c>
      <c r="D6" s="67">
        <v>630</v>
      </c>
      <c r="E6" s="68">
        <v>9152</v>
      </c>
    </row>
    <row r="7" s="30" customFormat="1" ht="37" customHeight="1" spans="1:5">
      <c r="A7" s="64" t="s">
        <v>567</v>
      </c>
      <c r="B7" s="65" t="s">
        <v>568</v>
      </c>
      <c r="C7" s="66">
        <f t="shared" si="0"/>
        <v>2532</v>
      </c>
      <c r="D7" s="67">
        <v>356</v>
      </c>
      <c r="E7" s="68">
        <v>2176</v>
      </c>
    </row>
    <row r="8" s="30" customFormat="1" ht="37" customHeight="1" spans="1:5">
      <c r="A8" s="64" t="s">
        <v>569</v>
      </c>
      <c r="B8" s="65" t="s">
        <v>570</v>
      </c>
      <c r="C8" s="66">
        <f t="shared" si="0"/>
        <v>955</v>
      </c>
      <c r="D8" s="67"/>
      <c r="E8" s="68">
        <v>955</v>
      </c>
    </row>
    <row r="9" s="30" customFormat="1" ht="37" customHeight="1" spans="1:5">
      <c r="A9" s="64" t="s">
        <v>571</v>
      </c>
      <c r="B9" s="65" t="s">
        <v>572</v>
      </c>
      <c r="C9" s="66">
        <f t="shared" si="0"/>
        <v>3000</v>
      </c>
      <c r="D9" s="67"/>
      <c r="E9" s="68">
        <v>3000</v>
      </c>
    </row>
    <row r="10" s="30" customFormat="1" ht="37" customHeight="1" spans="1:5">
      <c r="A10" s="64" t="s">
        <v>573</v>
      </c>
      <c r="B10" s="65" t="s">
        <v>574</v>
      </c>
      <c r="C10" s="66">
        <f t="shared" si="0"/>
        <v>27483</v>
      </c>
      <c r="D10" s="67">
        <v>623</v>
      </c>
      <c r="E10" s="68">
        <v>26860</v>
      </c>
    </row>
    <row r="11" s="30" customFormat="1" ht="37" customHeight="1" spans="1:5">
      <c r="A11" s="64" t="s">
        <v>575</v>
      </c>
      <c r="B11" s="65" t="s">
        <v>576</v>
      </c>
      <c r="C11" s="66">
        <f t="shared" si="0"/>
        <v>456</v>
      </c>
      <c r="D11" s="67"/>
      <c r="E11" s="68">
        <v>456</v>
      </c>
    </row>
    <row r="12" s="30" customFormat="1" ht="37" customHeight="1" spans="1:5">
      <c r="A12" s="64" t="s">
        <v>577</v>
      </c>
      <c r="B12" s="65" t="s">
        <v>578</v>
      </c>
      <c r="C12" s="66">
        <f t="shared" si="0"/>
        <v>479</v>
      </c>
      <c r="D12" s="67"/>
      <c r="E12" s="68">
        <v>479</v>
      </c>
    </row>
    <row r="13" s="30" customFormat="1" ht="37" customHeight="1" spans="1:5">
      <c r="A13" s="64" t="s">
        <v>579</v>
      </c>
      <c r="B13" s="65" t="s">
        <v>580</v>
      </c>
      <c r="C13" s="66">
        <f t="shared" si="0"/>
        <v>40460</v>
      </c>
      <c r="D13" s="67">
        <v>460</v>
      </c>
      <c r="E13" s="68">
        <v>40000</v>
      </c>
    </row>
    <row r="14" s="30" customFormat="1" ht="37" customHeight="1" spans="1:5">
      <c r="A14" s="64" t="s">
        <v>581</v>
      </c>
      <c r="B14" s="65" t="s">
        <v>582</v>
      </c>
      <c r="C14" s="66">
        <f t="shared" si="0"/>
        <v>90</v>
      </c>
      <c r="D14" s="67"/>
      <c r="E14" s="68">
        <v>90</v>
      </c>
    </row>
    <row r="15" s="30" customFormat="1" ht="37" customHeight="1" spans="1:5">
      <c r="A15" s="64" t="s">
        <v>583</v>
      </c>
      <c r="B15" s="65" t="s">
        <v>584</v>
      </c>
      <c r="C15" s="66">
        <f t="shared" si="0"/>
        <v>1296</v>
      </c>
      <c r="D15" s="67">
        <v>408</v>
      </c>
      <c r="E15" s="68">
        <v>888</v>
      </c>
    </row>
    <row r="16" s="30" customFormat="1" ht="37" customHeight="1" spans="1:5">
      <c r="A16" s="64" t="s">
        <v>585</v>
      </c>
      <c r="B16" s="65" t="s">
        <v>586</v>
      </c>
      <c r="C16" s="66">
        <f t="shared" si="0"/>
        <v>5715</v>
      </c>
      <c r="D16" s="67">
        <v>1080</v>
      </c>
      <c r="E16" s="68">
        <v>4635</v>
      </c>
    </row>
    <row r="17" s="30" customFormat="1" ht="37" customHeight="1" spans="1:5">
      <c r="A17" s="64" t="s">
        <v>587</v>
      </c>
      <c r="B17" s="65" t="s">
        <v>588</v>
      </c>
      <c r="C17" s="66">
        <f t="shared" si="0"/>
        <v>2017</v>
      </c>
      <c r="D17" s="67">
        <v>531</v>
      </c>
      <c r="E17" s="68">
        <v>1486</v>
      </c>
    </row>
    <row r="18" s="30" customFormat="1" ht="37" customHeight="1" spans="1:5">
      <c r="A18" s="64" t="s">
        <v>589</v>
      </c>
      <c r="B18" s="65" t="s">
        <v>590</v>
      </c>
      <c r="C18" s="66">
        <f t="shared" si="0"/>
        <v>295</v>
      </c>
      <c r="D18" s="67">
        <v>188</v>
      </c>
      <c r="E18" s="68">
        <v>107</v>
      </c>
    </row>
    <row r="19" s="30" customFormat="1" ht="37" customHeight="1" spans="1:5">
      <c r="A19" s="64" t="s">
        <v>591</v>
      </c>
      <c r="B19" s="65" t="s">
        <v>592</v>
      </c>
      <c r="C19" s="66">
        <f t="shared" si="0"/>
        <v>1915</v>
      </c>
      <c r="D19" s="67"/>
      <c r="E19" s="68">
        <v>1915</v>
      </c>
    </row>
    <row r="20" s="29" customFormat="1" ht="37" customHeight="1" spans="1:5">
      <c r="A20" s="69"/>
      <c r="B20" s="70" t="s">
        <v>474</v>
      </c>
      <c r="C20" s="71">
        <f t="shared" si="0"/>
        <v>179118</v>
      </c>
      <c r="D20" s="71">
        <f>SUM(D4:D19)</f>
        <v>4826</v>
      </c>
      <c r="E20" s="72">
        <f>SUM(E4:E19)</f>
        <v>174292</v>
      </c>
    </row>
  </sheetData>
  <mergeCells count="1">
    <mergeCell ref="B1:E1"/>
  </mergeCells>
  <pageMargins left="0.786805555555556" right="0.786805555555556" top="0.786805555555556" bottom="0.786805555555556" header="0.196527777777778" footer="0.314583333333333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25"/>
  </sheetPr>
  <dimension ref="A1:F85"/>
  <sheetViews>
    <sheetView zoomScale="115" zoomScaleNormal="115" workbookViewId="0">
      <selection activeCell="I23" sqref="I23"/>
    </sheetView>
  </sheetViews>
  <sheetFormatPr defaultColWidth="9" defaultRowHeight="15.75" outlineLevelCol="5"/>
  <cols>
    <col min="1" max="1" width="29.625" style="278" customWidth="1"/>
    <col min="2" max="2" width="10.625" style="278" customWidth="1"/>
    <col min="3" max="3" width="27.875" style="278" customWidth="1"/>
    <col min="4" max="4" width="10.625" style="278" customWidth="1"/>
    <col min="5" max="5" width="14.5" style="278" customWidth="1"/>
    <col min="6" max="16384" width="9" style="278"/>
  </cols>
  <sheetData>
    <row r="1" s="232" customFormat="1" ht="30" customHeight="1" spans="1:4">
      <c r="A1" s="279" t="s">
        <v>84</v>
      </c>
      <c r="B1" s="279"/>
      <c r="C1" s="279"/>
      <c r="D1" s="279"/>
    </row>
    <row r="2" s="233" customFormat="1" ht="20.1" customHeight="1" spans="1:4">
      <c r="A2" s="280"/>
      <c r="B2" s="281"/>
      <c r="C2" s="280"/>
      <c r="D2" s="246" t="s">
        <v>1</v>
      </c>
    </row>
    <row r="3" s="233" customFormat="1" ht="30" customHeight="1" spans="1:4">
      <c r="A3" s="282" t="s">
        <v>85</v>
      </c>
      <c r="B3" s="283"/>
      <c r="C3" s="283" t="s">
        <v>86</v>
      </c>
      <c r="D3" s="284"/>
    </row>
    <row r="4" s="233" customFormat="1" ht="30" customHeight="1" spans="1:4">
      <c r="A4" s="428" t="s">
        <v>87</v>
      </c>
      <c r="B4" s="429" t="s">
        <v>88</v>
      </c>
      <c r="C4" s="429" t="s">
        <v>87</v>
      </c>
      <c r="D4" s="430" t="s">
        <v>88</v>
      </c>
    </row>
    <row r="5" s="233" customFormat="1" ht="28.25" customHeight="1" spans="1:4">
      <c r="A5" s="289" t="s">
        <v>89</v>
      </c>
      <c r="B5" s="290">
        <f>'24一般公共预算收入执行'!C27</f>
        <v>61301</v>
      </c>
      <c r="C5" s="291" t="s">
        <v>90</v>
      </c>
      <c r="D5" s="292">
        <f>SUM(D6:D8)</f>
        <v>103762</v>
      </c>
    </row>
    <row r="6" s="233" customFormat="1" ht="28.25" customHeight="1" spans="1:4">
      <c r="A6" s="293" t="s">
        <v>91</v>
      </c>
      <c r="B6" s="290">
        <f>B7+B11+B19+B20</f>
        <v>60050</v>
      </c>
      <c r="C6" s="291" t="s">
        <v>92</v>
      </c>
      <c r="D6" s="292">
        <f>'24一般公共预算支出执行'!C28</f>
        <v>86508</v>
      </c>
    </row>
    <row r="7" s="233" customFormat="1" ht="28.25" customHeight="1" spans="1:4">
      <c r="A7" s="293" t="s">
        <v>93</v>
      </c>
      <c r="B7" s="290">
        <f>SUM(B8:B10)</f>
        <v>14949</v>
      </c>
      <c r="C7" s="291" t="s">
        <v>94</v>
      </c>
      <c r="D7" s="292">
        <v>17254</v>
      </c>
    </row>
    <row r="8" s="233" customFormat="1" ht="28.25" customHeight="1" spans="1:4">
      <c r="A8" s="293" t="s">
        <v>95</v>
      </c>
      <c r="B8" s="290">
        <v>6230</v>
      </c>
      <c r="C8" s="291" t="s">
        <v>96</v>
      </c>
      <c r="D8" s="292"/>
    </row>
    <row r="9" s="233" customFormat="1" ht="28.25" customHeight="1" spans="1:4">
      <c r="A9" s="293" t="s">
        <v>97</v>
      </c>
      <c r="B9" s="290">
        <v>101</v>
      </c>
      <c r="C9" s="291" t="s">
        <v>98</v>
      </c>
      <c r="D9" s="292">
        <f>SUM(D10:D12)</f>
        <v>14023</v>
      </c>
    </row>
    <row r="10" s="233" customFormat="1" ht="28.25" customHeight="1" spans="1:4">
      <c r="A10" s="293" t="s">
        <v>99</v>
      </c>
      <c r="B10" s="290">
        <v>8618</v>
      </c>
      <c r="C10" s="291" t="s">
        <v>100</v>
      </c>
      <c r="D10" s="292">
        <v>6480</v>
      </c>
    </row>
    <row r="11" s="233" customFormat="1" ht="28.25" customHeight="1" spans="1:4">
      <c r="A11" s="293" t="s">
        <v>101</v>
      </c>
      <c r="B11" s="290">
        <f>SUM(B12:B18)</f>
        <v>20367</v>
      </c>
      <c r="C11" s="291" t="s">
        <v>102</v>
      </c>
      <c r="D11" s="292">
        <v>7543</v>
      </c>
    </row>
    <row r="12" s="233" customFormat="1" ht="28.25" customHeight="1" spans="1:4">
      <c r="A12" s="293" t="s">
        <v>103</v>
      </c>
      <c r="B12" s="290">
        <v>0</v>
      </c>
      <c r="C12" s="291" t="s">
        <v>104</v>
      </c>
      <c r="D12" s="292">
        <v>0</v>
      </c>
    </row>
    <row r="13" s="233" customFormat="1" ht="28.25" customHeight="1" spans="1:4">
      <c r="A13" s="293" t="s">
        <v>105</v>
      </c>
      <c r="B13" s="290">
        <v>175</v>
      </c>
      <c r="C13" s="295" t="s">
        <v>106</v>
      </c>
      <c r="D13" s="292">
        <v>1718</v>
      </c>
    </row>
    <row r="14" s="233" customFormat="1" ht="28.25" customHeight="1" spans="1:4">
      <c r="A14" s="293" t="s">
        <v>107</v>
      </c>
      <c r="B14" s="290">
        <v>0</v>
      </c>
      <c r="C14" s="296" t="s">
        <v>108</v>
      </c>
      <c r="D14" s="292"/>
    </row>
    <row r="15" s="233" customFormat="1" ht="28.25" customHeight="1" spans="1:4">
      <c r="A15" s="293" t="s">
        <v>109</v>
      </c>
      <c r="B15" s="290">
        <v>120</v>
      </c>
      <c r="C15" s="295" t="s">
        <v>110</v>
      </c>
      <c r="D15" s="292">
        <v>18309</v>
      </c>
    </row>
    <row r="16" s="233" customFormat="1" ht="28.25" customHeight="1" spans="1:4">
      <c r="A16" s="293" t="s">
        <v>111</v>
      </c>
      <c r="B16" s="290">
        <v>540</v>
      </c>
      <c r="C16" s="431"/>
      <c r="D16" s="432"/>
    </row>
    <row r="17" s="233" customFormat="1" ht="28.25" customHeight="1" spans="1:4">
      <c r="A17" s="293" t="s">
        <v>112</v>
      </c>
      <c r="B17" s="290">
        <v>583</v>
      </c>
      <c r="C17" s="433"/>
      <c r="D17" s="292"/>
    </row>
    <row r="18" s="233" customFormat="1" ht="28.25" customHeight="1" spans="1:4">
      <c r="A18" s="293" t="s">
        <v>113</v>
      </c>
      <c r="B18" s="290">
        <v>18949</v>
      </c>
      <c r="C18" s="296"/>
      <c r="D18" s="292"/>
    </row>
    <row r="19" s="233" customFormat="1" ht="28.25" customHeight="1" spans="1:4">
      <c r="A19" s="293" t="s">
        <v>114</v>
      </c>
      <c r="B19" s="290">
        <v>24734</v>
      </c>
      <c r="C19" s="296"/>
      <c r="D19" s="292"/>
    </row>
    <row r="20" s="233" customFormat="1" ht="28.25" customHeight="1" spans="1:4">
      <c r="A20" s="293" t="s">
        <v>115</v>
      </c>
      <c r="B20" s="290"/>
      <c r="C20" s="296"/>
      <c r="D20" s="292"/>
    </row>
    <row r="21" s="233" customFormat="1" ht="28.25" customHeight="1" spans="1:4">
      <c r="A21" s="293" t="s">
        <v>116</v>
      </c>
      <c r="B21" s="290">
        <v>1718</v>
      </c>
      <c r="C21" s="296"/>
      <c r="D21" s="292"/>
    </row>
    <row r="22" s="233" customFormat="1" ht="28.25" customHeight="1" spans="1:4">
      <c r="A22" s="293" t="s">
        <v>117</v>
      </c>
      <c r="B22" s="290">
        <v>0</v>
      </c>
      <c r="C22" s="296"/>
      <c r="D22" s="292"/>
    </row>
    <row r="23" s="233" customFormat="1" ht="28.25" customHeight="1" spans="1:4">
      <c r="A23" s="293" t="s">
        <v>118</v>
      </c>
      <c r="B23" s="290">
        <v>29</v>
      </c>
      <c r="C23" s="296"/>
      <c r="D23" s="292"/>
    </row>
    <row r="24" s="233" customFormat="1" ht="28.25" customHeight="1" spans="1:4">
      <c r="A24" s="293" t="s">
        <v>119</v>
      </c>
      <c r="B24" s="290">
        <v>14714</v>
      </c>
      <c r="C24" s="296"/>
      <c r="D24" s="292"/>
    </row>
    <row r="25" s="233" customFormat="1" ht="28.25" customHeight="1" spans="1:6">
      <c r="A25" s="298" t="s">
        <v>120</v>
      </c>
      <c r="B25" s="299">
        <f>SUM(B5,B6,B22,B23,B24,B21)</f>
        <v>137812</v>
      </c>
      <c r="C25" s="300" t="s">
        <v>121</v>
      </c>
      <c r="D25" s="301">
        <f>+D5+D9+D13+D14+D15</f>
        <v>137812</v>
      </c>
      <c r="F25" s="303"/>
    </row>
    <row r="26" s="233" customFormat="1" ht="12.75" spans="4:4">
      <c r="D26" s="303"/>
    </row>
    <row r="27" s="233" customFormat="1" ht="12.75"/>
    <row r="28" s="233" customFormat="1" ht="12.75" spans="2:4">
      <c r="B28" s="302"/>
      <c r="D28" s="233">
        <f>B25-D25</f>
        <v>0</v>
      </c>
    </row>
    <row r="29" s="233" customFormat="1" ht="12.75"/>
    <row r="30" s="233" customFormat="1" ht="12.75"/>
    <row r="31" s="233" customFormat="1" ht="12.75"/>
    <row r="32" s="233" customFormat="1" ht="12.75"/>
    <row r="33" s="233" customFormat="1" ht="12.75"/>
    <row r="34" s="233" customFormat="1" ht="12.75"/>
    <row r="35" s="233" customFormat="1" ht="12.75"/>
    <row r="36" s="233" customFormat="1" ht="12.75"/>
    <row r="37" s="233" customFormat="1" ht="12.75"/>
    <row r="38" s="233" customFormat="1" ht="12.75"/>
    <row r="39" s="233" customFormat="1" ht="12.75"/>
    <row r="40" s="233" customFormat="1" ht="12.75"/>
    <row r="41" s="233" customFormat="1" ht="12.75"/>
    <row r="42" s="233" customFormat="1" ht="12.75"/>
    <row r="43" s="233" customFormat="1" ht="12.75"/>
    <row r="44" s="233" customFormat="1" ht="12.75"/>
    <row r="45" s="233" customFormat="1" ht="12.75"/>
    <row r="46" s="233" customFormat="1" ht="12.75"/>
    <row r="47" s="233" customFormat="1" ht="12.75"/>
    <row r="48" s="233" customFormat="1" ht="12.75"/>
    <row r="49" s="233" customFormat="1" ht="12.75"/>
    <row r="50" s="233" customFormat="1" ht="12.75"/>
    <row r="51" s="233" customFormat="1" ht="12.75"/>
    <row r="52" s="233" customFormat="1" ht="12.75"/>
    <row r="53" s="233" customFormat="1" ht="12.75"/>
    <row r="54" s="233" customFormat="1" ht="12.75"/>
    <row r="55" s="233" customFormat="1" ht="12.75"/>
    <row r="56" s="233" customFormat="1" ht="12.75"/>
    <row r="57" s="233" customFormat="1" ht="12.75"/>
    <row r="58" s="233" customFormat="1" ht="12.75"/>
    <row r="59" s="233" customFormat="1" ht="12.75"/>
    <row r="60" s="233" customFormat="1" ht="12.75"/>
    <row r="61" s="233" customFormat="1" ht="12.75"/>
    <row r="62" s="233" customFormat="1" ht="12.75"/>
    <row r="63" s="233" customFormat="1" ht="12.75"/>
    <row r="64" s="233" customFormat="1" ht="12.75"/>
    <row r="65" s="233" customFormat="1" ht="12.75"/>
    <row r="66" s="233" customFormat="1" ht="12.75"/>
    <row r="67" s="233" customFormat="1" ht="12.75"/>
    <row r="68" s="233" customFormat="1" ht="12.75"/>
    <row r="69" s="233" customFormat="1" ht="12.75"/>
    <row r="70" s="233" customFormat="1" ht="12.75"/>
    <row r="71" s="233" customFormat="1" ht="12.75"/>
    <row r="72" s="233" customFormat="1" ht="12.75"/>
    <row r="73" s="233" customFormat="1" ht="12.75"/>
    <row r="74" s="233" customFormat="1" ht="12.75"/>
    <row r="75" s="233" customFormat="1" ht="12.75"/>
    <row r="76" s="233" customFormat="1" ht="12.75"/>
    <row r="77" s="233" customFormat="1" ht="12.75"/>
    <row r="78" s="233" customFormat="1" ht="12.75"/>
    <row r="79" s="233" customFormat="1" ht="12.75"/>
    <row r="80" s="233" customFormat="1" ht="12.75"/>
    <row r="81" s="233" customFormat="1" ht="12.75"/>
    <row r="82" s="233" customFormat="1" ht="12.75"/>
    <row r="83" s="233" customFormat="1" ht="12.75"/>
    <row r="84" s="233" customFormat="1" ht="12.75"/>
    <row r="85" s="233" customFormat="1" ht="12.75"/>
  </sheetData>
  <mergeCells count="3">
    <mergeCell ref="A1:D1"/>
    <mergeCell ref="A3:B3"/>
    <mergeCell ref="C3:D3"/>
  </mergeCells>
  <printOptions horizontalCentered="1"/>
  <pageMargins left="0.78740157480315" right="0.78740157480315" top="0.78740157480315" bottom="0.78740157480315" header="0.196850393700787" footer="0.31496062992126"/>
  <pageSetup paperSize="9" firstPageNumber="8" orientation="portrait" blackAndWhite="1" useFirstPageNumber="1"/>
  <headerFooter alignWithMargins="0" scaleWithDoc="0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workbookViewId="0">
      <selection activeCell="N8" sqref="N8"/>
    </sheetView>
  </sheetViews>
  <sheetFormatPr defaultColWidth="8.8" defaultRowHeight="14.25"/>
  <cols>
    <col min="1" max="1" width="29.75" style="31" customWidth="1"/>
    <col min="2" max="2" width="12.125" style="31" customWidth="1"/>
    <col min="3" max="3" width="37.375" style="32" customWidth="1"/>
  </cols>
  <sheetData>
    <row r="1" s="27" customFormat="1" ht="30" customHeight="1" spans="1:14">
      <c r="A1" s="33" t="s">
        <v>593</v>
      </c>
      <c r="B1" s="33"/>
      <c r="C1" s="34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="28" customFormat="1" ht="19.5" customHeight="1" spans="1:14">
      <c r="A2" s="36"/>
      <c r="B2" s="36"/>
      <c r="C2" s="37" t="s">
        <v>1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="28" customFormat="1" ht="30" customHeight="1" spans="1:14">
      <c r="A3" s="39" t="s">
        <v>594</v>
      </c>
      <c r="B3" s="40" t="s">
        <v>595</v>
      </c>
      <c r="C3" s="41" t="s">
        <v>596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="28" customFormat="1" ht="30" customHeight="1" spans="1:14">
      <c r="A4" s="42" t="s">
        <v>597</v>
      </c>
      <c r="B4" s="43">
        <f>SUM(B5:B7)</f>
        <v>56139</v>
      </c>
      <c r="C4" s="44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="28" customFormat="1" ht="30" customHeight="1" spans="1:14">
      <c r="A5" s="45" t="s">
        <v>598</v>
      </c>
      <c r="B5" s="46">
        <v>8612</v>
      </c>
      <c r="C5" s="47" t="s">
        <v>599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="28" customFormat="1" ht="30" customHeight="1" spans="1:14">
      <c r="A6" s="45" t="s">
        <v>600</v>
      </c>
      <c r="B6" s="46">
        <v>5584</v>
      </c>
      <c r="C6" s="47" t="s">
        <v>601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="28" customFormat="1" ht="30" customHeight="1" spans="1:14">
      <c r="A7" s="45" t="s">
        <v>602</v>
      </c>
      <c r="B7" s="46">
        <v>41943</v>
      </c>
      <c r="C7" s="47" t="s">
        <v>603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</row>
    <row r="8" s="29" customFormat="1" ht="30" customHeight="1" spans="1:3">
      <c r="A8" s="48" t="s">
        <v>604</v>
      </c>
      <c r="B8" s="49">
        <f>SUM(B9:B13)</f>
        <v>19630</v>
      </c>
      <c r="C8" s="44"/>
    </row>
    <row r="9" s="30" customFormat="1" ht="30" customHeight="1" spans="1:3">
      <c r="A9" s="45" t="s">
        <v>605</v>
      </c>
      <c r="B9" s="50">
        <v>2050</v>
      </c>
      <c r="C9" s="47" t="s">
        <v>606</v>
      </c>
    </row>
    <row r="10" s="30" customFormat="1" ht="30" customHeight="1" spans="1:3">
      <c r="A10" s="45" t="s">
        <v>607</v>
      </c>
      <c r="B10" s="50">
        <v>8380</v>
      </c>
      <c r="C10" s="47" t="s">
        <v>608</v>
      </c>
    </row>
    <row r="11" s="30" customFormat="1" ht="30" customHeight="1" spans="1:3">
      <c r="A11" s="45" t="s">
        <v>609</v>
      </c>
      <c r="B11" s="50">
        <v>3000</v>
      </c>
      <c r="C11" s="47" t="s">
        <v>610</v>
      </c>
    </row>
    <row r="12" s="30" customFormat="1" ht="30" customHeight="1" spans="1:3">
      <c r="A12" s="45" t="s">
        <v>611</v>
      </c>
      <c r="B12" s="50">
        <v>1000</v>
      </c>
      <c r="C12" s="47" t="s">
        <v>612</v>
      </c>
    </row>
    <row r="13" s="30" customFormat="1" ht="30" customHeight="1" spans="1:3">
      <c r="A13" s="45" t="s">
        <v>613</v>
      </c>
      <c r="B13" s="50">
        <v>5200</v>
      </c>
      <c r="C13" s="47" t="s">
        <v>614</v>
      </c>
    </row>
    <row r="14" s="29" customFormat="1" ht="30" customHeight="1" spans="1:3">
      <c r="A14" s="48" t="s">
        <v>615</v>
      </c>
      <c r="B14" s="49">
        <f>SUM(B15:B22)</f>
        <v>61868</v>
      </c>
      <c r="C14" s="44"/>
    </row>
    <row r="15" s="29" customFormat="1" ht="30" customHeight="1" spans="1:3">
      <c r="A15" s="45" t="s">
        <v>616</v>
      </c>
      <c r="B15" s="51">
        <v>40000</v>
      </c>
      <c r="C15" s="47" t="s">
        <v>617</v>
      </c>
    </row>
    <row r="16" s="29" customFormat="1" ht="30" customHeight="1" spans="1:3">
      <c r="A16" s="45" t="s">
        <v>618</v>
      </c>
      <c r="B16" s="51">
        <v>8893</v>
      </c>
      <c r="C16" s="47" t="s">
        <v>619</v>
      </c>
    </row>
    <row r="17" s="29" customFormat="1" ht="30" customHeight="1" spans="1:3">
      <c r="A17" s="45" t="s">
        <v>620</v>
      </c>
      <c r="B17" s="51">
        <v>4151</v>
      </c>
      <c r="C17" s="47" t="s">
        <v>621</v>
      </c>
    </row>
    <row r="18" s="29" customFormat="1" ht="30" customHeight="1" spans="1:3">
      <c r="A18" s="45" t="s">
        <v>622</v>
      </c>
      <c r="B18" s="51">
        <v>2610</v>
      </c>
      <c r="C18" s="47" t="s">
        <v>623</v>
      </c>
    </row>
    <row r="19" s="29" customFormat="1" ht="30" customHeight="1" spans="1:3">
      <c r="A19" s="45" t="s">
        <v>624</v>
      </c>
      <c r="B19" s="51">
        <v>1923</v>
      </c>
      <c r="C19" s="47" t="s">
        <v>625</v>
      </c>
    </row>
    <row r="20" s="30" customFormat="1" ht="30" customHeight="1" spans="1:3">
      <c r="A20" s="45" t="s">
        <v>626</v>
      </c>
      <c r="B20" s="50">
        <v>2000</v>
      </c>
      <c r="C20" s="47" t="s">
        <v>627</v>
      </c>
    </row>
    <row r="21" s="30" customFormat="1" ht="30" customHeight="1" spans="1:3">
      <c r="A21" s="45" t="s">
        <v>628</v>
      </c>
      <c r="B21" s="51">
        <v>1391</v>
      </c>
      <c r="C21" s="47" t="s">
        <v>629</v>
      </c>
    </row>
    <row r="22" s="30" customFormat="1" ht="30" customHeight="1" spans="1:3">
      <c r="A22" s="45" t="s">
        <v>630</v>
      </c>
      <c r="B22" s="50">
        <v>900</v>
      </c>
      <c r="C22" s="47" t="s">
        <v>631</v>
      </c>
    </row>
    <row r="23" s="29" customFormat="1" ht="30" customHeight="1" spans="1:3">
      <c r="A23" s="48" t="s">
        <v>632</v>
      </c>
      <c r="B23" s="49">
        <f>SUM(B24:B24)</f>
        <v>1500</v>
      </c>
      <c r="C23" s="44"/>
    </row>
    <row r="24" s="30" customFormat="1" ht="30" customHeight="1" spans="1:3">
      <c r="A24" s="52" t="s">
        <v>633</v>
      </c>
      <c r="B24" s="53">
        <v>1500</v>
      </c>
      <c r="C24" s="54" t="s">
        <v>634</v>
      </c>
    </row>
    <row r="25" spans="1:3">
      <c r="A25" s="55"/>
      <c r="B25" s="55"/>
      <c r="C25" s="56"/>
    </row>
    <row r="26" spans="1:3">
      <c r="A26" s="55"/>
      <c r="B26" s="55"/>
      <c r="C26" s="56"/>
    </row>
    <row r="27" spans="1:3">
      <c r="A27" s="55"/>
      <c r="B27" s="55"/>
      <c r="C27" s="56"/>
    </row>
    <row r="28" spans="1:3">
      <c r="A28" s="55"/>
      <c r="B28" s="55"/>
      <c r="C28" s="56"/>
    </row>
    <row r="29" spans="1:3">
      <c r="A29" s="55"/>
      <c r="B29" s="55"/>
      <c r="C29" s="56"/>
    </row>
  </sheetData>
  <mergeCells count="1">
    <mergeCell ref="A1:C1"/>
  </mergeCells>
  <printOptions horizontalCentered="1"/>
  <pageMargins left="0.786805555555556" right="0.786805555555556" top="0.786805555555556" bottom="0.786805555555556" header="0.196527777777778" footer="0.314583333333333"/>
  <pageSetup paperSize="9" fitToHeight="0" orientation="portrait" horizontalDpi="600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3:G1116"/>
  <sheetViews>
    <sheetView topLeftCell="A557" workbookViewId="0">
      <selection activeCell="P602" sqref="P602"/>
    </sheetView>
  </sheetViews>
  <sheetFormatPr defaultColWidth="8.8" defaultRowHeight="14.25" outlineLevelCol="6"/>
  <cols>
    <col min="2" max="2" width="23.6" customWidth="1"/>
    <col min="6" max="6" width="10.7" customWidth="1"/>
    <col min="7" max="7" width="11.4" customWidth="1"/>
  </cols>
  <sheetData>
    <row r="3" ht="15" spans="1:7">
      <c r="A3" s="1" t="s">
        <v>476</v>
      </c>
      <c r="B3" s="2"/>
      <c r="C3" s="3" t="s">
        <v>635</v>
      </c>
      <c r="D3" s="4" t="s">
        <v>636</v>
      </c>
      <c r="E3" s="5" t="s">
        <v>637</v>
      </c>
      <c r="F3" s="6"/>
      <c r="G3" s="7"/>
    </row>
    <row r="4" ht="28.5" spans="1:7">
      <c r="A4" s="8" t="s">
        <v>52</v>
      </c>
      <c r="B4" s="9" t="s">
        <v>218</v>
      </c>
      <c r="C4" s="10"/>
      <c r="D4" s="10"/>
      <c r="E4" s="11" t="s">
        <v>638</v>
      </c>
      <c r="F4" s="12" t="s">
        <v>639</v>
      </c>
      <c r="G4" s="12" t="s">
        <v>640</v>
      </c>
    </row>
    <row r="5" ht="15" spans="1:7">
      <c r="A5" s="13" t="s">
        <v>641</v>
      </c>
      <c r="B5" s="14" t="s">
        <v>642</v>
      </c>
      <c r="C5" s="15">
        <v>0</v>
      </c>
      <c r="D5" s="16">
        <v>0</v>
      </c>
      <c r="E5" s="16">
        <v>0</v>
      </c>
      <c r="F5" s="17" t="str">
        <f t="shared" ref="F5:F68" si="0">IFERROR($E5/C5,"")</f>
        <v/>
      </c>
      <c r="G5" s="17" t="str">
        <f t="shared" ref="G5:G68" si="1">IFERROR($E5/D5,"")</f>
        <v/>
      </c>
    </row>
    <row r="6" ht="15" spans="1:7">
      <c r="A6" s="13" t="s">
        <v>643</v>
      </c>
      <c r="B6" s="14" t="s">
        <v>644</v>
      </c>
      <c r="C6" s="15">
        <v>0</v>
      </c>
      <c r="D6" s="18">
        <v>0</v>
      </c>
      <c r="E6" s="18">
        <v>0</v>
      </c>
      <c r="F6" s="17" t="str">
        <f t="shared" si="0"/>
        <v/>
      </c>
      <c r="G6" s="17" t="str">
        <f t="shared" si="1"/>
        <v/>
      </c>
    </row>
    <row r="7" ht="15" spans="1:7">
      <c r="A7" s="13" t="s">
        <v>645</v>
      </c>
      <c r="B7" s="19" t="s">
        <v>646</v>
      </c>
      <c r="C7" s="15">
        <v>0</v>
      </c>
      <c r="D7" s="16">
        <v>0</v>
      </c>
      <c r="E7" s="16">
        <v>0</v>
      </c>
      <c r="F7" s="17" t="str">
        <f t="shared" si="0"/>
        <v/>
      </c>
      <c r="G7" s="17" t="str">
        <f t="shared" si="1"/>
        <v/>
      </c>
    </row>
    <row r="8" ht="15" spans="1:7">
      <c r="A8" s="13" t="s">
        <v>647</v>
      </c>
      <c r="B8" s="19" t="s">
        <v>648</v>
      </c>
      <c r="C8" s="15">
        <v>0</v>
      </c>
      <c r="D8" s="16">
        <v>0</v>
      </c>
      <c r="E8" s="16">
        <v>0</v>
      </c>
      <c r="F8" s="17" t="str">
        <f t="shared" si="0"/>
        <v/>
      </c>
      <c r="G8" s="17" t="str">
        <f t="shared" si="1"/>
        <v/>
      </c>
    </row>
    <row r="9" ht="15" spans="1:7">
      <c r="A9" s="13" t="s">
        <v>649</v>
      </c>
      <c r="B9" s="19" t="s">
        <v>650</v>
      </c>
      <c r="C9" s="15">
        <v>0</v>
      </c>
      <c r="D9" s="16">
        <v>0</v>
      </c>
      <c r="E9" s="16">
        <v>0</v>
      </c>
      <c r="F9" s="17" t="str">
        <f t="shared" si="0"/>
        <v/>
      </c>
      <c r="G9" s="17" t="str">
        <f t="shared" si="1"/>
        <v/>
      </c>
    </row>
    <row r="10" ht="15" spans="1:7">
      <c r="A10" s="13" t="s">
        <v>651</v>
      </c>
      <c r="B10" s="20" t="s">
        <v>652</v>
      </c>
      <c r="C10" s="15">
        <v>0</v>
      </c>
      <c r="D10" s="16">
        <v>0</v>
      </c>
      <c r="E10" s="16">
        <v>0</v>
      </c>
      <c r="F10" s="17" t="str">
        <f t="shared" si="0"/>
        <v/>
      </c>
      <c r="G10" s="17" t="str">
        <f t="shared" si="1"/>
        <v/>
      </c>
    </row>
    <row r="11" ht="15" spans="1:7">
      <c r="A11" s="13" t="s">
        <v>653</v>
      </c>
      <c r="B11" s="20" t="s">
        <v>654</v>
      </c>
      <c r="C11" s="15">
        <v>0</v>
      </c>
      <c r="D11" s="16">
        <v>0</v>
      </c>
      <c r="E11" s="16">
        <v>0</v>
      </c>
      <c r="F11" s="17" t="str">
        <f t="shared" si="0"/>
        <v/>
      </c>
      <c r="G11" s="17" t="str">
        <f t="shared" si="1"/>
        <v/>
      </c>
    </row>
    <row r="12" ht="15" spans="1:7">
      <c r="A12" s="13" t="s">
        <v>655</v>
      </c>
      <c r="B12" s="20" t="s">
        <v>656</v>
      </c>
      <c r="C12" s="15">
        <v>0</v>
      </c>
      <c r="D12" s="16">
        <v>0</v>
      </c>
      <c r="E12" s="16">
        <v>0</v>
      </c>
      <c r="F12" s="17" t="str">
        <f t="shared" si="0"/>
        <v/>
      </c>
      <c r="G12" s="17" t="str">
        <f t="shared" si="1"/>
        <v/>
      </c>
    </row>
    <row r="13" ht="15" spans="1:7">
      <c r="A13" s="13" t="s">
        <v>657</v>
      </c>
      <c r="B13" s="20" t="s">
        <v>658</v>
      </c>
      <c r="C13" s="15">
        <v>0</v>
      </c>
      <c r="D13" s="16">
        <v>0</v>
      </c>
      <c r="E13" s="16">
        <v>0</v>
      </c>
      <c r="F13" s="17" t="str">
        <f t="shared" si="0"/>
        <v/>
      </c>
      <c r="G13" s="17" t="str">
        <f t="shared" si="1"/>
        <v/>
      </c>
    </row>
    <row r="14" ht="15" spans="1:7">
      <c r="A14" s="13" t="s">
        <v>659</v>
      </c>
      <c r="B14" s="20" t="s">
        <v>660</v>
      </c>
      <c r="C14" s="15">
        <v>0</v>
      </c>
      <c r="D14" s="16">
        <v>0</v>
      </c>
      <c r="E14" s="16">
        <v>0</v>
      </c>
      <c r="F14" s="17" t="str">
        <f t="shared" si="0"/>
        <v/>
      </c>
      <c r="G14" s="17" t="str">
        <f t="shared" si="1"/>
        <v/>
      </c>
    </row>
    <row r="15" ht="15" spans="1:7">
      <c r="A15" s="13" t="s">
        <v>661</v>
      </c>
      <c r="B15" s="20" t="s">
        <v>662</v>
      </c>
      <c r="C15" s="15">
        <v>15</v>
      </c>
      <c r="D15" s="16">
        <v>8</v>
      </c>
      <c r="E15" s="16">
        <v>22</v>
      </c>
      <c r="F15" s="17">
        <f t="shared" si="0"/>
        <v>1.467</v>
      </c>
      <c r="G15" s="17">
        <f t="shared" si="1"/>
        <v>2.75</v>
      </c>
    </row>
    <row r="16" ht="15" spans="1:7">
      <c r="A16" s="13" t="s">
        <v>663</v>
      </c>
      <c r="B16" s="14" t="s">
        <v>642</v>
      </c>
      <c r="C16" s="15">
        <v>0</v>
      </c>
      <c r="D16" s="16">
        <v>0</v>
      </c>
      <c r="E16" s="16">
        <v>0</v>
      </c>
      <c r="F16" s="17" t="str">
        <f t="shared" si="0"/>
        <v/>
      </c>
      <c r="G16" s="17" t="str">
        <f t="shared" si="1"/>
        <v/>
      </c>
    </row>
    <row r="17" ht="15" spans="1:7">
      <c r="A17" s="13" t="s">
        <v>664</v>
      </c>
      <c r="B17" s="14" t="s">
        <v>644</v>
      </c>
      <c r="C17" s="15">
        <v>0</v>
      </c>
      <c r="D17" s="16">
        <v>0</v>
      </c>
      <c r="E17" s="16">
        <v>0</v>
      </c>
      <c r="F17" s="17" t="str">
        <f t="shared" si="0"/>
        <v/>
      </c>
      <c r="G17" s="17" t="str">
        <f t="shared" si="1"/>
        <v/>
      </c>
    </row>
    <row r="18" ht="15" spans="1:7">
      <c r="A18" s="13" t="s">
        <v>665</v>
      </c>
      <c r="B18" s="19" t="s">
        <v>646</v>
      </c>
      <c r="C18" s="15">
        <v>0</v>
      </c>
      <c r="D18" s="16">
        <v>0</v>
      </c>
      <c r="E18" s="16">
        <v>0</v>
      </c>
      <c r="F18" s="17" t="str">
        <f t="shared" si="0"/>
        <v/>
      </c>
      <c r="G18" s="17" t="str">
        <f t="shared" si="1"/>
        <v/>
      </c>
    </row>
    <row r="19" ht="15" spans="1:7">
      <c r="A19" s="13" t="s">
        <v>666</v>
      </c>
      <c r="B19" s="19" t="s">
        <v>667</v>
      </c>
      <c r="C19" s="15">
        <v>0</v>
      </c>
      <c r="D19" s="16">
        <v>0</v>
      </c>
      <c r="E19" s="16">
        <v>0</v>
      </c>
      <c r="F19" s="17" t="str">
        <f t="shared" si="0"/>
        <v/>
      </c>
      <c r="G19" s="17" t="str">
        <f t="shared" si="1"/>
        <v/>
      </c>
    </row>
    <row r="20" ht="15" spans="1:7">
      <c r="A20" s="13" t="s">
        <v>668</v>
      </c>
      <c r="B20" s="19" t="s">
        <v>669</v>
      </c>
      <c r="C20" s="15">
        <v>0</v>
      </c>
      <c r="D20" s="16">
        <v>0</v>
      </c>
      <c r="E20" s="16">
        <v>0</v>
      </c>
      <c r="F20" s="17" t="str">
        <f t="shared" si="0"/>
        <v/>
      </c>
      <c r="G20" s="17" t="str">
        <f t="shared" si="1"/>
        <v/>
      </c>
    </row>
    <row r="21" ht="15" spans="1:7">
      <c r="A21" s="13" t="s">
        <v>670</v>
      </c>
      <c r="B21" s="19" t="s">
        <v>671</v>
      </c>
      <c r="C21" s="15">
        <v>0</v>
      </c>
      <c r="D21" s="16">
        <v>0</v>
      </c>
      <c r="E21" s="16">
        <v>0</v>
      </c>
      <c r="F21" s="17" t="str">
        <f t="shared" si="0"/>
        <v/>
      </c>
      <c r="G21" s="17" t="str">
        <f t="shared" si="1"/>
        <v/>
      </c>
    </row>
    <row r="22" ht="15" spans="1:7">
      <c r="A22" s="13" t="s">
        <v>672</v>
      </c>
      <c r="B22" s="19" t="s">
        <v>660</v>
      </c>
      <c r="C22" s="15">
        <v>0</v>
      </c>
      <c r="D22" s="16">
        <v>0</v>
      </c>
      <c r="E22" s="16">
        <v>0</v>
      </c>
      <c r="F22" s="17" t="str">
        <f t="shared" si="0"/>
        <v/>
      </c>
      <c r="G22" s="17" t="str">
        <f t="shared" si="1"/>
        <v/>
      </c>
    </row>
    <row r="23" ht="15" spans="1:7">
      <c r="A23" s="13" t="s">
        <v>673</v>
      </c>
      <c r="B23" s="19" t="s">
        <v>674</v>
      </c>
      <c r="C23" s="15">
        <v>0</v>
      </c>
      <c r="D23" s="16">
        <v>0</v>
      </c>
      <c r="E23" s="16">
        <v>2</v>
      </c>
      <c r="F23" s="17" t="str">
        <f t="shared" si="0"/>
        <v/>
      </c>
      <c r="G23" s="17" t="str">
        <f t="shared" si="1"/>
        <v/>
      </c>
    </row>
    <row r="24" ht="15" spans="1:7">
      <c r="A24" s="13" t="s">
        <v>675</v>
      </c>
      <c r="B24" s="14" t="s">
        <v>642</v>
      </c>
      <c r="C24" s="15">
        <v>9032</v>
      </c>
      <c r="D24" s="16">
        <v>6781</v>
      </c>
      <c r="E24" s="16">
        <v>9277</v>
      </c>
      <c r="F24" s="17">
        <f t="shared" si="0"/>
        <v>1.027</v>
      </c>
      <c r="G24" s="17">
        <f t="shared" si="1"/>
        <v>1.368</v>
      </c>
    </row>
    <row r="25" ht="15" spans="1:7">
      <c r="A25" s="13" t="s">
        <v>676</v>
      </c>
      <c r="B25" s="14" t="s">
        <v>644</v>
      </c>
      <c r="C25" s="15">
        <v>88</v>
      </c>
      <c r="D25" s="16">
        <v>79</v>
      </c>
      <c r="E25" s="16">
        <v>0</v>
      </c>
      <c r="F25" s="17">
        <f t="shared" si="0"/>
        <v>0</v>
      </c>
      <c r="G25" s="17">
        <f t="shared" si="1"/>
        <v>0</v>
      </c>
    </row>
    <row r="26" ht="15" spans="1:7">
      <c r="A26" s="13" t="s">
        <v>677</v>
      </c>
      <c r="B26" s="19" t="s">
        <v>646</v>
      </c>
      <c r="C26" s="15">
        <v>2103</v>
      </c>
      <c r="D26" s="16">
        <v>968</v>
      </c>
      <c r="E26" s="16">
        <v>2026</v>
      </c>
      <c r="F26" s="17">
        <f t="shared" si="0"/>
        <v>0.963</v>
      </c>
      <c r="G26" s="17">
        <f t="shared" si="1"/>
        <v>2.093</v>
      </c>
    </row>
    <row r="27" ht="15" spans="1:7">
      <c r="A27" s="13" t="s">
        <v>678</v>
      </c>
      <c r="B27" s="19" t="s">
        <v>679</v>
      </c>
      <c r="C27" s="15">
        <v>0</v>
      </c>
      <c r="D27" s="16">
        <v>0</v>
      </c>
      <c r="E27" s="16">
        <v>0</v>
      </c>
      <c r="F27" s="17" t="str">
        <f t="shared" si="0"/>
        <v/>
      </c>
      <c r="G27" s="17" t="str">
        <f t="shared" si="1"/>
        <v/>
      </c>
    </row>
    <row r="28" ht="15" spans="1:7">
      <c r="A28" s="13" t="s">
        <v>680</v>
      </c>
      <c r="B28" s="19" t="s">
        <v>681</v>
      </c>
      <c r="C28" s="15">
        <v>0</v>
      </c>
      <c r="D28" s="16">
        <v>0</v>
      </c>
      <c r="E28" s="16">
        <v>0</v>
      </c>
      <c r="F28" s="17" t="str">
        <f t="shared" si="0"/>
        <v/>
      </c>
      <c r="G28" s="17" t="str">
        <f t="shared" si="1"/>
        <v/>
      </c>
    </row>
    <row r="29" ht="15" spans="1:7">
      <c r="A29" s="13" t="s">
        <v>682</v>
      </c>
      <c r="B29" s="21" t="s">
        <v>683</v>
      </c>
      <c r="C29" s="15">
        <v>1722</v>
      </c>
      <c r="D29" s="16">
        <v>498</v>
      </c>
      <c r="E29" s="16">
        <v>707</v>
      </c>
      <c r="F29" s="17">
        <f t="shared" si="0"/>
        <v>0.411</v>
      </c>
      <c r="G29" s="17">
        <f t="shared" si="1"/>
        <v>1.42</v>
      </c>
    </row>
    <row r="30" ht="15" spans="1:7">
      <c r="A30" s="13" t="s">
        <v>684</v>
      </c>
      <c r="B30" s="19" t="s">
        <v>685</v>
      </c>
      <c r="C30" s="15">
        <v>0</v>
      </c>
      <c r="D30" s="16">
        <v>0</v>
      </c>
      <c r="E30" s="16">
        <v>120</v>
      </c>
      <c r="F30" s="17" t="str">
        <f t="shared" si="0"/>
        <v/>
      </c>
      <c r="G30" s="17" t="str">
        <f t="shared" si="1"/>
        <v/>
      </c>
    </row>
    <row r="31" ht="15" spans="1:7">
      <c r="A31" s="13" t="s">
        <v>686</v>
      </c>
      <c r="B31" s="19" t="s">
        <v>660</v>
      </c>
      <c r="C31" s="15">
        <v>0</v>
      </c>
      <c r="D31" s="16">
        <v>0</v>
      </c>
      <c r="E31" s="16">
        <v>0</v>
      </c>
      <c r="F31" s="17" t="str">
        <f t="shared" si="0"/>
        <v/>
      </c>
      <c r="G31" s="17" t="str">
        <f t="shared" si="1"/>
        <v/>
      </c>
    </row>
    <row r="32" ht="15" spans="1:7">
      <c r="A32" s="13" t="s">
        <v>687</v>
      </c>
      <c r="B32" s="19" t="s">
        <v>688</v>
      </c>
      <c r="C32" s="15">
        <v>414</v>
      </c>
      <c r="D32" s="16">
        <v>245</v>
      </c>
      <c r="E32" s="16">
        <v>682</v>
      </c>
      <c r="F32" s="17">
        <f t="shared" si="0"/>
        <v>1.647</v>
      </c>
      <c r="G32" s="17">
        <f t="shared" si="1"/>
        <v>2.784</v>
      </c>
    </row>
    <row r="33" ht="15" spans="1:7">
      <c r="A33" s="13" t="s">
        <v>689</v>
      </c>
      <c r="B33" s="14" t="s">
        <v>642</v>
      </c>
      <c r="C33" s="15">
        <v>0</v>
      </c>
      <c r="D33" s="16">
        <v>0</v>
      </c>
      <c r="E33" s="16">
        <v>197</v>
      </c>
      <c r="F33" s="17" t="str">
        <f t="shared" si="0"/>
        <v/>
      </c>
      <c r="G33" s="17" t="str">
        <f t="shared" si="1"/>
        <v/>
      </c>
    </row>
    <row r="34" ht="15" spans="1:7">
      <c r="A34" s="13" t="s">
        <v>690</v>
      </c>
      <c r="B34" s="14" t="s">
        <v>644</v>
      </c>
      <c r="C34" s="15">
        <v>0</v>
      </c>
      <c r="D34" s="16">
        <v>0</v>
      </c>
      <c r="E34" s="16">
        <v>0</v>
      </c>
      <c r="F34" s="17" t="str">
        <f t="shared" si="0"/>
        <v/>
      </c>
      <c r="G34" s="17" t="str">
        <f t="shared" si="1"/>
        <v/>
      </c>
    </row>
    <row r="35" ht="15" spans="1:7">
      <c r="A35" s="13" t="s">
        <v>691</v>
      </c>
      <c r="B35" s="19" t="s">
        <v>646</v>
      </c>
      <c r="C35" s="15">
        <v>0</v>
      </c>
      <c r="D35" s="16">
        <v>0</v>
      </c>
      <c r="E35" s="16">
        <v>0</v>
      </c>
      <c r="F35" s="17" t="str">
        <f t="shared" si="0"/>
        <v/>
      </c>
      <c r="G35" s="17" t="str">
        <f t="shared" si="1"/>
        <v/>
      </c>
    </row>
    <row r="36" ht="15" spans="1:7">
      <c r="A36" s="13" t="s">
        <v>692</v>
      </c>
      <c r="B36" s="19" t="s">
        <v>693</v>
      </c>
      <c r="C36" s="15">
        <v>0</v>
      </c>
      <c r="D36" s="16">
        <v>0</v>
      </c>
      <c r="E36" s="16">
        <v>0</v>
      </c>
      <c r="F36" s="17" t="str">
        <f t="shared" si="0"/>
        <v/>
      </c>
      <c r="G36" s="17" t="str">
        <f t="shared" si="1"/>
        <v/>
      </c>
    </row>
    <row r="37" ht="15" spans="1:7">
      <c r="A37" s="13" t="s">
        <v>694</v>
      </c>
      <c r="B37" s="19" t="s">
        <v>695</v>
      </c>
      <c r="C37" s="15">
        <v>0</v>
      </c>
      <c r="D37" s="16">
        <v>0</v>
      </c>
      <c r="E37" s="16">
        <v>0</v>
      </c>
      <c r="F37" s="17" t="str">
        <f t="shared" si="0"/>
        <v/>
      </c>
      <c r="G37" s="17" t="str">
        <f t="shared" si="1"/>
        <v/>
      </c>
    </row>
    <row r="38" ht="15" spans="1:7">
      <c r="A38" s="13" t="s">
        <v>696</v>
      </c>
      <c r="B38" s="14" t="s">
        <v>697</v>
      </c>
      <c r="C38" s="15">
        <v>0</v>
      </c>
      <c r="D38" s="16">
        <v>0</v>
      </c>
      <c r="E38" s="16">
        <v>0</v>
      </c>
      <c r="F38" s="17" t="str">
        <f t="shared" si="0"/>
        <v/>
      </c>
      <c r="G38" s="17" t="str">
        <f t="shared" si="1"/>
        <v/>
      </c>
    </row>
    <row r="39" ht="15" spans="1:7">
      <c r="A39" s="13" t="s">
        <v>698</v>
      </c>
      <c r="B39" s="14" t="s">
        <v>699</v>
      </c>
      <c r="C39" s="15">
        <v>0</v>
      </c>
      <c r="D39" s="16">
        <v>0</v>
      </c>
      <c r="E39" s="16">
        <v>0</v>
      </c>
      <c r="F39" s="17" t="str">
        <f t="shared" si="0"/>
        <v/>
      </c>
      <c r="G39" s="17" t="str">
        <f t="shared" si="1"/>
        <v/>
      </c>
    </row>
    <row r="40" ht="15" spans="1:7">
      <c r="A40" s="13" t="s">
        <v>700</v>
      </c>
      <c r="B40" s="14" t="s">
        <v>701</v>
      </c>
      <c r="C40" s="15">
        <v>0</v>
      </c>
      <c r="D40" s="16">
        <v>0</v>
      </c>
      <c r="E40" s="16">
        <v>0</v>
      </c>
      <c r="F40" s="17" t="str">
        <f t="shared" si="0"/>
        <v/>
      </c>
      <c r="G40" s="17" t="str">
        <f t="shared" si="1"/>
        <v/>
      </c>
    </row>
    <row r="41" ht="15" spans="1:7">
      <c r="A41" s="13" t="s">
        <v>702</v>
      </c>
      <c r="B41" s="14" t="s">
        <v>660</v>
      </c>
      <c r="C41" s="15">
        <v>0</v>
      </c>
      <c r="D41" s="16">
        <v>0</v>
      </c>
      <c r="E41" s="16">
        <v>0</v>
      </c>
      <c r="F41" s="17" t="str">
        <f t="shared" si="0"/>
        <v/>
      </c>
      <c r="G41" s="17" t="str">
        <f t="shared" si="1"/>
        <v/>
      </c>
    </row>
    <row r="42" ht="15" spans="1:7">
      <c r="A42" s="13" t="s">
        <v>703</v>
      </c>
      <c r="B42" s="19" t="s">
        <v>704</v>
      </c>
      <c r="C42" s="15">
        <v>900</v>
      </c>
      <c r="D42" s="16">
        <v>26</v>
      </c>
      <c r="E42" s="16">
        <v>128</v>
      </c>
      <c r="F42" s="17">
        <f t="shared" si="0"/>
        <v>0.142</v>
      </c>
      <c r="G42" s="17">
        <f t="shared" si="1"/>
        <v>4.923</v>
      </c>
    </row>
    <row r="43" ht="15" spans="1:7">
      <c r="A43" s="13" t="s">
        <v>705</v>
      </c>
      <c r="B43" s="19" t="s">
        <v>642</v>
      </c>
      <c r="C43" s="15">
        <v>0</v>
      </c>
      <c r="D43" s="16">
        <v>0</v>
      </c>
      <c r="E43" s="16">
        <v>0</v>
      </c>
      <c r="F43" s="17" t="str">
        <f t="shared" si="0"/>
        <v/>
      </c>
      <c r="G43" s="17" t="str">
        <f t="shared" si="1"/>
        <v/>
      </c>
    </row>
    <row r="44" ht="15" spans="1:7">
      <c r="A44" s="13" t="s">
        <v>706</v>
      </c>
      <c r="B44" s="20" t="s">
        <v>644</v>
      </c>
      <c r="C44" s="15">
        <v>0</v>
      </c>
      <c r="D44" s="16">
        <v>3</v>
      </c>
      <c r="E44" s="16">
        <v>0</v>
      </c>
      <c r="F44" s="17" t="str">
        <f t="shared" si="0"/>
        <v/>
      </c>
      <c r="G44" s="17">
        <f t="shared" si="1"/>
        <v>0</v>
      </c>
    </row>
    <row r="45" ht="15" spans="1:7">
      <c r="A45" s="13" t="s">
        <v>707</v>
      </c>
      <c r="B45" s="14" t="s">
        <v>646</v>
      </c>
      <c r="C45" s="15">
        <v>0</v>
      </c>
      <c r="D45" s="16">
        <v>0</v>
      </c>
      <c r="E45" s="16">
        <v>0</v>
      </c>
      <c r="F45" s="17" t="str">
        <f t="shared" si="0"/>
        <v/>
      </c>
      <c r="G45" s="17" t="str">
        <f t="shared" si="1"/>
        <v/>
      </c>
    </row>
    <row r="46" ht="15" spans="1:7">
      <c r="A46" s="13" t="s">
        <v>708</v>
      </c>
      <c r="B46" s="14" t="s">
        <v>709</v>
      </c>
      <c r="C46" s="15">
        <v>0</v>
      </c>
      <c r="D46" s="16">
        <v>0</v>
      </c>
      <c r="E46" s="16">
        <v>0</v>
      </c>
      <c r="F46" s="17" t="str">
        <f t="shared" si="0"/>
        <v/>
      </c>
      <c r="G46" s="17" t="str">
        <f t="shared" si="1"/>
        <v/>
      </c>
    </row>
    <row r="47" ht="15" spans="1:7">
      <c r="A47" s="13" t="s">
        <v>710</v>
      </c>
      <c r="B47" s="14" t="s">
        <v>711</v>
      </c>
      <c r="C47" s="15">
        <v>200</v>
      </c>
      <c r="D47" s="16">
        <v>113</v>
      </c>
      <c r="E47" s="16">
        <v>253</v>
      </c>
      <c r="F47" s="17">
        <f t="shared" si="0"/>
        <v>1.265</v>
      </c>
      <c r="G47" s="17">
        <f t="shared" si="1"/>
        <v>2.239</v>
      </c>
    </row>
    <row r="48" ht="15" spans="1:7">
      <c r="A48" s="13" t="s">
        <v>712</v>
      </c>
      <c r="B48" s="19" t="s">
        <v>713</v>
      </c>
      <c r="C48" s="15">
        <v>0</v>
      </c>
      <c r="D48" s="16">
        <v>0</v>
      </c>
      <c r="E48" s="16">
        <v>0</v>
      </c>
      <c r="F48" s="17" t="str">
        <f t="shared" si="0"/>
        <v/>
      </c>
      <c r="G48" s="17" t="str">
        <f t="shared" si="1"/>
        <v/>
      </c>
    </row>
    <row r="49" ht="15" spans="1:7">
      <c r="A49" s="13" t="s">
        <v>714</v>
      </c>
      <c r="B49" s="19" t="s">
        <v>715</v>
      </c>
      <c r="C49" s="15">
        <v>0</v>
      </c>
      <c r="D49" s="16">
        <v>0</v>
      </c>
      <c r="E49" s="16">
        <v>0</v>
      </c>
      <c r="F49" s="17" t="str">
        <f t="shared" si="0"/>
        <v/>
      </c>
      <c r="G49" s="17" t="str">
        <f t="shared" si="1"/>
        <v/>
      </c>
    </row>
    <row r="50" ht="15" spans="1:7">
      <c r="A50" s="13" t="s">
        <v>716</v>
      </c>
      <c r="B50" s="19" t="s">
        <v>717</v>
      </c>
      <c r="C50" s="15">
        <v>0</v>
      </c>
      <c r="D50" s="16">
        <v>0</v>
      </c>
      <c r="E50" s="16">
        <v>0</v>
      </c>
      <c r="F50" s="17" t="str">
        <f t="shared" si="0"/>
        <v/>
      </c>
      <c r="G50" s="17" t="str">
        <f t="shared" si="1"/>
        <v/>
      </c>
    </row>
    <row r="51" ht="15" spans="1:7">
      <c r="A51" s="13" t="s">
        <v>718</v>
      </c>
      <c r="B51" s="14" t="s">
        <v>660</v>
      </c>
      <c r="C51" s="15">
        <v>0</v>
      </c>
      <c r="D51" s="16">
        <v>0</v>
      </c>
      <c r="E51" s="16">
        <v>0</v>
      </c>
      <c r="F51" s="17" t="str">
        <f t="shared" si="0"/>
        <v/>
      </c>
      <c r="G51" s="17" t="str">
        <f t="shared" si="1"/>
        <v/>
      </c>
    </row>
    <row r="52" ht="15" spans="1:7">
      <c r="A52" s="13" t="s">
        <v>719</v>
      </c>
      <c r="B52" s="19" t="s">
        <v>720</v>
      </c>
      <c r="C52" s="15">
        <v>0</v>
      </c>
      <c r="D52" s="16">
        <v>0</v>
      </c>
      <c r="E52" s="16">
        <v>0</v>
      </c>
      <c r="F52" s="17" t="str">
        <f t="shared" si="0"/>
        <v/>
      </c>
      <c r="G52" s="17" t="str">
        <f t="shared" si="1"/>
        <v/>
      </c>
    </row>
    <row r="53" ht="15" spans="1:7">
      <c r="A53" s="13" t="s">
        <v>721</v>
      </c>
      <c r="B53" s="19" t="s">
        <v>642</v>
      </c>
      <c r="C53" s="15">
        <v>485</v>
      </c>
      <c r="D53" s="16">
        <v>384</v>
      </c>
      <c r="E53" s="16">
        <v>465</v>
      </c>
      <c r="F53" s="17">
        <f t="shared" si="0"/>
        <v>0.959</v>
      </c>
      <c r="G53" s="17">
        <f t="shared" si="1"/>
        <v>1.211</v>
      </c>
    </row>
    <row r="54" ht="15" spans="1:7">
      <c r="A54" s="13" t="s">
        <v>722</v>
      </c>
      <c r="B54" s="20" t="s">
        <v>644</v>
      </c>
      <c r="C54" s="15">
        <v>200</v>
      </c>
      <c r="D54" s="16">
        <v>87</v>
      </c>
      <c r="E54" s="16">
        <v>159</v>
      </c>
      <c r="F54" s="17">
        <f t="shared" si="0"/>
        <v>0.795</v>
      </c>
      <c r="G54" s="17">
        <f t="shared" si="1"/>
        <v>1.828</v>
      </c>
    </row>
    <row r="55" ht="15" spans="1:7">
      <c r="A55" s="13" t="s">
        <v>723</v>
      </c>
      <c r="B55" s="20" t="s">
        <v>646</v>
      </c>
      <c r="C55" s="15">
        <v>0</v>
      </c>
      <c r="D55" s="16">
        <v>0</v>
      </c>
      <c r="E55" s="16">
        <v>0</v>
      </c>
      <c r="F55" s="17" t="str">
        <f t="shared" si="0"/>
        <v/>
      </c>
      <c r="G55" s="17" t="str">
        <f t="shared" si="1"/>
        <v/>
      </c>
    </row>
    <row r="56" ht="15" spans="1:7">
      <c r="A56" s="13" t="s">
        <v>724</v>
      </c>
      <c r="B56" s="20" t="s">
        <v>725</v>
      </c>
      <c r="C56" s="15">
        <v>0</v>
      </c>
      <c r="D56" s="16">
        <v>4</v>
      </c>
      <c r="E56" s="16">
        <v>0</v>
      </c>
      <c r="F56" s="17" t="str">
        <f t="shared" si="0"/>
        <v/>
      </c>
      <c r="G56" s="17">
        <f t="shared" si="1"/>
        <v>0</v>
      </c>
    </row>
    <row r="57" ht="15" spans="1:7">
      <c r="A57" s="13" t="s">
        <v>726</v>
      </c>
      <c r="B57" s="20" t="s">
        <v>727</v>
      </c>
      <c r="C57" s="15">
        <v>0</v>
      </c>
      <c r="D57" s="16">
        <v>0</v>
      </c>
      <c r="E57" s="16">
        <v>0</v>
      </c>
      <c r="F57" s="17" t="str">
        <f t="shared" si="0"/>
        <v/>
      </c>
      <c r="G57" s="17" t="str">
        <f t="shared" si="1"/>
        <v/>
      </c>
    </row>
    <row r="58" ht="15" spans="1:7">
      <c r="A58" s="13" t="s">
        <v>728</v>
      </c>
      <c r="B58" s="20" t="s">
        <v>729</v>
      </c>
      <c r="C58" s="15">
        <v>0</v>
      </c>
      <c r="D58" s="16">
        <v>0</v>
      </c>
      <c r="E58" s="16">
        <v>0</v>
      </c>
      <c r="F58" s="17" t="str">
        <f t="shared" si="0"/>
        <v/>
      </c>
      <c r="G58" s="17" t="str">
        <f t="shared" si="1"/>
        <v/>
      </c>
    </row>
    <row r="59" ht="15" spans="1:7">
      <c r="A59" s="13" t="s">
        <v>730</v>
      </c>
      <c r="B59" s="14" t="s">
        <v>731</v>
      </c>
      <c r="C59" s="15">
        <v>210</v>
      </c>
      <c r="D59" s="16">
        <v>168</v>
      </c>
      <c r="E59" s="16">
        <v>70</v>
      </c>
      <c r="F59" s="17">
        <f t="shared" si="0"/>
        <v>0.333</v>
      </c>
      <c r="G59" s="17">
        <f t="shared" si="1"/>
        <v>0.417</v>
      </c>
    </row>
    <row r="60" ht="15" spans="1:7">
      <c r="A60" s="13" t="s">
        <v>732</v>
      </c>
      <c r="B60" s="19" t="s">
        <v>733</v>
      </c>
      <c r="C60" s="15">
        <v>500</v>
      </c>
      <c r="D60" s="16">
        <v>248</v>
      </c>
      <c r="E60" s="16">
        <v>400</v>
      </c>
      <c r="F60" s="17">
        <f t="shared" si="0"/>
        <v>0.8</v>
      </c>
      <c r="G60" s="17">
        <f t="shared" si="1"/>
        <v>1.613</v>
      </c>
    </row>
    <row r="61" ht="15" spans="1:7">
      <c r="A61" s="13" t="s">
        <v>734</v>
      </c>
      <c r="B61" s="19" t="s">
        <v>660</v>
      </c>
      <c r="C61" s="15">
        <v>0</v>
      </c>
      <c r="D61" s="16">
        <v>0</v>
      </c>
      <c r="E61" s="16">
        <v>0</v>
      </c>
      <c r="F61" s="17" t="str">
        <f t="shared" si="0"/>
        <v/>
      </c>
      <c r="G61" s="17" t="str">
        <f t="shared" si="1"/>
        <v/>
      </c>
    </row>
    <row r="62" ht="15" spans="1:7">
      <c r="A62" s="13" t="s">
        <v>735</v>
      </c>
      <c r="B62" s="19" t="s">
        <v>736</v>
      </c>
      <c r="C62" s="15">
        <v>4</v>
      </c>
      <c r="D62" s="16">
        <v>5</v>
      </c>
      <c r="E62" s="16">
        <v>31</v>
      </c>
      <c r="F62" s="17">
        <f t="shared" si="0"/>
        <v>7.75</v>
      </c>
      <c r="G62" s="17">
        <f t="shared" si="1"/>
        <v>6.2</v>
      </c>
    </row>
    <row r="63" ht="15" spans="1:7">
      <c r="A63" s="13" t="s">
        <v>737</v>
      </c>
      <c r="B63" s="14" t="s">
        <v>642</v>
      </c>
      <c r="C63" s="15">
        <v>3000</v>
      </c>
      <c r="D63" s="16">
        <v>2400</v>
      </c>
      <c r="E63" s="16">
        <v>3000</v>
      </c>
      <c r="F63" s="17">
        <f t="shared" si="0"/>
        <v>1</v>
      </c>
      <c r="G63" s="17">
        <f t="shared" si="1"/>
        <v>1.25</v>
      </c>
    </row>
    <row r="64" ht="15" spans="1:7">
      <c r="A64" s="13" t="s">
        <v>738</v>
      </c>
      <c r="B64" s="14" t="s">
        <v>644</v>
      </c>
      <c r="C64" s="15">
        <v>0</v>
      </c>
      <c r="D64" s="16">
        <v>0</v>
      </c>
      <c r="E64" s="16">
        <v>0</v>
      </c>
      <c r="F64" s="17" t="str">
        <f t="shared" si="0"/>
        <v/>
      </c>
      <c r="G64" s="17" t="str">
        <f t="shared" si="1"/>
        <v/>
      </c>
    </row>
    <row r="65" ht="15" spans="1:7">
      <c r="A65" s="13" t="s">
        <v>739</v>
      </c>
      <c r="B65" s="19" t="s">
        <v>646</v>
      </c>
      <c r="C65" s="15">
        <v>0</v>
      </c>
      <c r="D65" s="16">
        <v>0</v>
      </c>
      <c r="E65" s="16">
        <v>0</v>
      </c>
      <c r="F65" s="17" t="str">
        <f t="shared" si="0"/>
        <v/>
      </c>
      <c r="G65" s="17" t="str">
        <f t="shared" si="1"/>
        <v/>
      </c>
    </row>
    <row r="66" ht="15" spans="1:7">
      <c r="A66" s="13" t="s">
        <v>740</v>
      </c>
      <c r="B66" s="14" t="s">
        <v>731</v>
      </c>
      <c r="C66" s="15">
        <v>0</v>
      </c>
      <c r="D66" s="16">
        <v>0</v>
      </c>
      <c r="E66" s="16">
        <v>0</v>
      </c>
      <c r="F66" s="17" t="str">
        <f t="shared" si="0"/>
        <v/>
      </c>
      <c r="G66" s="17" t="str">
        <f t="shared" si="1"/>
        <v/>
      </c>
    </row>
    <row r="67" ht="15" spans="1:7">
      <c r="A67" s="13" t="s">
        <v>741</v>
      </c>
      <c r="B67" s="19" t="s">
        <v>742</v>
      </c>
      <c r="C67" s="15">
        <v>0</v>
      </c>
      <c r="D67" s="16">
        <v>0</v>
      </c>
      <c r="E67" s="16">
        <v>0</v>
      </c>
      <c r="F67" s="17" t="str">
        <f t="shared" si="0"/>
        <v/>
      </c>
      <c r="G67" s="17" t="str">
        <f t="shared" si="1"/>
        <v/>
      </c>
    </row>
    <row r="68" ht="15" spans="1:7">
      <c r="A68" s="13" t="s">
        <v>743</v>
      </c>
      <c r="B68" s="19" t="s">
        <v>660</v>
      </c>
      <c r="C68" s="15">
        <v>0</v>
      </c>
      <c r="D68" s="16">
        <v>0</v>
      </c>
      <c r="E68" s="16">
        <v>0</v>
      </c>
      <c r="F68" s="17" t="str">
        <f t="shared" si="0"/>
        <v/>
      </c>
      <c r="G68" s="17" t="str">
        <f t="shared" si="1"/>
        <v/>
      </c>
    </row>
    <row r="69" ht="15" spans="1:7">
      <c r="A69" s="13" t="s">
        <v>744</v>
      </c>
      <c r="B69" s="19" t="s">
        <v>745</v>
      </c>
      <c r="C69" s="15">
        <v>0</v>
      </c>
      <c r="D69" s="16">
        <v>0</v>
      </c>
      <c r="E69" s="16">
        <v>0</v>
      </c>
      <c r="F69" s="17" t="str">
        <f t="shared" ref="F69:F132" si="2">IFERROR($E69/C69,"")</f>
        <v/>
      </c>
      <c r="G69" s="17" t="str">
        <f t="shared" ref="G69:G132" si="3">IFERROR($E69/D69,"")</f>
        <v/>
      </c>
    </row>
    <row r="70" ht="15" spans="1:7">
      <c r="A70" s="13" t="s">
        <v>746</v>
      </c>
      <c r="B70" s="14" t="s">
        <v>642</v>
      </c>
      <c r="C70" s="15">
        <v>16</v>
      </c>
      <c r="D70" s="16">
        <v>11</v>
      </c>
      <c r="E70" s="16">
        <v>0</v>
      </c>
      <c r="F70" s="17">
        <f t="shared" si="2"/>
        <v>0</v>
      </c>
      <c r="G70" s="17">
        <f t="shared" si="3"/>
        <v>0</v>
      </c>
    </row>
    <row r="71" ht="15" spans="1:7">
      <c r="A71" s="13" t="s">
        <v>747</v>
      </c>
      <c r="B71" s="14" t="s">
        <v>644</v>
      </c>
      <c r="C71" s="15">
        <v>0</v>
      </c>
      <c r="D71" s="16">
        <v>0</v>
      </c>
      <c r="E71" s="16">
        <v>0</v>
      </c>
      <c r="F71" s="17" t="str">
        <f t="shared" si="2"/>
        <v/>
      </c>
      <c r="G71" s="17" t="str">
        <f t="shared" si="3"/>
        <v/>
      </c>
    </row>
    <row r="72" ht="15" spans="1:7">
      <c r="A72" s="13" t="s">
        <v>748</v>
      </c>
      <c r="B72" s="14" t="s">
        <v>646</v>
      </c>
      <c r="C72" s="15">
        <v>0</v>
      </c>
      <c r="D72" s="16">
        <v>0</v>
      </c>
      <c r="E72" s="16">
        <v>0</v>
      </c>
      <c r="F72" s="17" t="str">
        <f t="shared" si="2"/>
        <v/>
      </c>
      <c r="G72" s="17" t="str">
        <f t="shared" si="3"/>
        <v/>
      </c>
    </row>
    <row r="73" ht="15" spans="1:7">
      <c r="A73" s="13" t="s">
        <v>749</v>
      </c>
      <c r="B73" s="22" t="s">
        <v>750</v>
      </c>
      <c r="C73" s="15">
        <v>360</v>
      </c>
      <c r="D73" s="16">
        <v>252</v>
      </c>
      <c r="E73" s="16">
        <v>252</v>
      </c>
      <c r="F73" s="17">
        <f t="shared" si="2"/>
        <v>0.7</v>
      </c>
      <c r="G73" s="17">
        <f t="shared" si="3"/>
        <v>1</v>
      </c>
    </row>
    <row r="74" ht="15" spans="1:7">
      <c r="A74" s="13" t="s">
        <v>751</v>
      </c>
      <c r="B74" s="19" t="s">
        <v>752</v>
      </c>
      <c r="C74" s="15">
        <v>0</v>
      </c>
      <c r="D74" s="16">
        <v>0</v>
      </c>
      <c r="E74" s="16">
        <v>0</v>
      </c>
      <c r="F74" s="17" t="str">
        <f t="shared" si="2"/>
        <v/>
      </c>
      <c r="G74" s="17" t="str">
        <f t="shared" si="3"/>
        <v/>
      </c>
    </row>
    <row r="75" ht="15" spans="1:7">
      <c r="A75" s="13" t="s">
        <v>753</v>
      </c>
      <c r="B75" s="19" t="s">
        <v>731</v>
      </c>
      <c r="C75" s="15">
        <v>0</v>
      </c>
      <c r="D75" s="16">
        <v>0</v>
      </c>
      <c r="E75" s="16">
        <v>0</v>
      </c>
      <c r="F75" s="17" t="str">
        <f t="shared" si="2"/>
        <v/>
      </c>
      <c r="G75" s="17" t="str">
        <f t="shared" si="3"/>
        <v/>
      </c>
    </row>
    <row r="76" ht="15" spans="1:7">
      <c r="A76" s="13" t="s">
        <v>754</v>
      </c>
      <c r="B76" s="19" t="s">
        <v>660</v>
      </c>
      <c r="C76" s="15">
        <v>0</v>
      </c>
      <c r="D76" s="16">
        <v>0</v>
      </c>
      <c r="E76" s="16">
        <v>0</v>
      </c>
      <c r="F76" s="17" t="str">
        <f t="shared" si="2"/>
        <v/>
      </c>
      <c r="G76" s="17" t="str">
        <f t="shared" si="3"/>
        <v/>
      </c>
    </row>
    <row r="77" ht="15" spans="1:7">
      <c r="A77" s="13" t="s">
        <v>755</v>
      </c>
      <c r="B77" s="20" t="s">
        <v>756</v>
      </c>
      <c r="C77" s="15">
        <v>0</v>
      </c>
      <c r="D77" s="16">
        <v>0</v>
      </c>
      <c r="E77" s="16">
        <v>0</v>
      </c>
      <c r="F77" s="17" t="str">
        <f t="shared" si="2"/>
        <v/>
      </c>
      <c r="G77" s="17" t="str">
        <f t="shared" si="3"/>
        <v/>
      </c>
    </row>
    <row r="78" ht="15" spans="1:7">
      <c r="A78" s="13" t="s">
        <v>757</v>
      </c>
      <c r="B78" s="14" t="s">
        <v>642</v>
      </c>
      <c r="C78" s="15">
        <v>0</v>
      </c>
      <c r="D78" s="16">
        <v>0</v>
      </c>
      <c r="E78" s="16">
        <v>0</v>
      </c>
      <c r="F78" s="17" t="str">
        <f t="shared" si="2"/>
        <v/>
      </c>
      <c r="G78" s="17" t="str">
        <f t="shared" si="3"/>
        <v/>
      </c>
    </row>
    <row r="79" ht="15" spans="1:7">
      <c r="A79" s="13" t="s">
        <v>758</v>
      </c>
      <c r="B79" s="19" t="s">
        <v>644</v>
      </c>
      <c r="C79" s="15">
        <v>0</v>
      </c>
      <c r="D79" s="16">
        <v>0</v>
      </c>
      <c r="E79" s="16">
        <v>0</v>
      </c>
      <c r="F79" s="17" t="str">
        <f t="shared" si="2"/>
        <v/>
      </c>
      <c r="G79" s="17" t="str">
        <f t="shared" si="3"/>
        <v/>
      </c>
    </row>
    <row r="80" ht="15" spans="1:7">
      <c r="A80" s="13" t="s">
        <v>759</v>
      </c>
      <c r="B80" s="19" t="s">
        <v>646</v>
      </c>
      <c r="C80" s="15">
        <v>0</v>
      </c>
      <c r="D80" s="16">
        <v>0</v>
      </c>
      <c r="E80" s="16">
        <v>0</v>
      </c>
      <c r="F80" s="17" t="str">
        <f t="shared" si="2"/>
        <v/>
      </c>
      <c r="G80" s="17" t="str">
        <f t="shared" si="3"/>
        <v/>
      </c>
    </row>
    <row r="81" ht="15" spans="1:7">
      <c r="A81" s="13" t="s">
        <v>760</v>
      </c>
      <c r="B81" s="14" t="s">
        <v>761</v>
      </c>
      <c r="C81" s="15">
        <v>0</v>
      </c>
      <c r="D81" s="16">
        <v>0</v>
      </c>
      <c r="E81" s="16">
        <v>0</v>
      </c>
      <c r="F81" s="17" t="str">
        <f t="shared" si="2"/>
        <v/>
      </c>
      <c r="G81" s="17" t="str">
        <f t="shared" si="3"/>
        <v/>
      </c>
    </row>
    <row r="82" ht="15" spans="1:7">
      <c r="A82" s="13" t="s">
        <v>762</v>
      </c>
      <c r="B82" s="14" t="s">
        <v>763</v>
      </c>
      <c r="C82" s="15">
        <v>0</v>
      </c>
      <c r="D82" s="16">
        <v>0</v>
      </c>
      <c r="E82" s="16">
        <v>0</v>
      </c>
      <c r="F82" s="17" t="str">
        <f t="shared" si="2"/>
        <v/>
      </c>
      <c r="G82" s="17" t="str">
        <f t="shared" si="3"/>
        <v/>
      </c>
    </row>
    <row r="83" ht="15" spans="1:7">
      <c r="A83" s="13" t="s">
        <v>764</v>
      </c>
      <c r="B83" s="14" t="s">
        <v>731</v>
      </c>
      <c r="C83" s="15">
        <v>0</v>
      </c>
      <c r="D83" s="16">
        <v>0</v>
      </c>
      <c r="E83" s="16">
        <v>0</v>
      </c>
      <c r="F83" s="17" t="str">
        <f t="shared" si="2"/>
        <v/>
      </c>
      <c r="G83" s="17" t="str">
        <f t="shared" si="3"/>
        <v/>
      </c>
    </row>
    <row r="84" ht="15" spans="1:7">
      <c r="A84" s="13" t="s">
        <v>765</v>
      </c>
      <c r="B84" s="14" t="s">
        <v>766</v>
      </c>
      <c r="C84" s="15">
        <v>0</v>
      </c>
      <c r="D84" s="16">
        <v>0</v>
      </c>
      <c r="E84" s="16">
        <v>0</v>
      </c>
      <c r="F84" s="17" t="str">
        <f t="shared" si="2"/>
        <v/>
      </c>
      <c r="G84" s="17" t="str">
        <f t="shared" si="3"/>
        <v/>
      </c>
    </row>
    <row r="85" ht="15" spans="1:7">
      <c r="A85" s="13" t="s">
        <v>767</v>
      </c>
      <c r="B85" s="14" t="s">
        <v>768</v>
      </c>
      <c r="C85" s="15">
        <v>0</v>
      </c>
      <c r="D85" s="16">
        <v>0</v>
      </c>
      <c r="E85" s="16">
        <v>0</v>
      </c>
      <c r="F85" s="17" t="str">
        <f t="shared" si="2"/>
        <v/>
      </c>
      <c r="G85" s="17" t="str">
        <f t="shared" si="3"/>
        <v/>
      </c>
    </row>
    <row r="86" ht="15" spans="1:7">
      <c r="A86" s="13" t="s">
        <v>769</v>
      </c>
      <c r="B86" s="14" t="s">
        <v>770</v>
      </c>
      <c r="C86" s="15">
        <v>0</v>
      </c>
      <c r="D86" s="16">
        <v>0</v>
      </c>
      <c r="E86" s="16">
        <v>0</v>
      </c>
      <c r="F86" s="17" t="str">
        <f t="shared" si="2"/>
        <v/>
      </c>
      <c r="G86" s="17" t="str">
        <f t="shared" si="3"/>
        <v/>
      </c>
    </row>
    <row r="87" ht="15" spans="1:7">
      <c r="A87" s="13" t="s">
        <v>771</v>
      </c>
      <c r="B87" s="14" t="s">
        <v>772</v>
      </c>
      <c r="C87" s="15">
        <v>0</v>
      </c>
      <c r="D87" s="16">
        <v>0</v>
      </c>
      <c r="E87" s="16">
        <v>0</v>
      </c>
      <c r="F87" s="17" t="str">
        <f t="shared" si="2"/>
        <v/>
      </c>
      <c r="G87" s="17" t="str">
        <f t="shared" si="3"/>
        <v/>
      </c>
    </row>
    <row r="88" ht="15" spans="1:7">
      <c r="A88" s="13" t="s">
        <v>773</v>
      </c>
      <c r="B88" s="19" t="s">
        <v>660</v>
      </c>
      <c r="C88" s="15">
        <v>0</v>
      </c>
      <c r="D88" s="16">
        <v>0</v>
      </c>
      <c r="E88" s="16">
        <v>0</v>
      </c>
      <c r="F88" s="17" t="str">
        <f t="shared" si="2"/>
        <v/>
      </c>
      <c r="G88" s="17" t="str">
        <f t="shared" si="3"/>
        <v/>
      </c>
    </row>
    <row r="89" ht="15" spans="1:7">
      <c r="A89" s="13" t="s">
        <v>774</v>
      </c>
      <c r="B89" s="19" t="s">
        <v>775</v>
      </c>
      <c r="C89" s="15">
        <v>0</v>
      </c>
      <c r="D89" s="16">
        <v>0</v>
      </c>
      <c r="E89" s="16">
        <v>0</v>
      </c>
      <c r="F89" s="17" t="str">
        <f t="shared" si="2"/>
        <v/>
      </c>
      <c r="G89" s="17" t="str">
        <f t="shared" si="3"/>
        <v/>
      </c>
    </row>
    <row r="90" ht="15" spans="1:7">
      <c r="A90" s="13" t="s">
        <v>776</v>
      </c>
      <c r="B90" s="14" t="s">
        <v>642</v>
      </c>
      <c r="C90" s="15">
        <v>128</v>
      </c>
      <c r="D90" s="16">
        <v>111</v>
      </c>
      <c r="E90" s="16">
        <v>92</v>
      </c>
      <c r="F90" s="17">
        <f t="shared" si="2"/>
        <v>0.719</v>
      </c>
      <c r="G90" s="17">
        <f t="shared" si="3"/>
        <v>0.829</v>
      </c>
    </row>
    <row r="91" ht="15" spans="1:7">
      <c r="A91" s="13" t="s">
        <v>777</v>
      </c>
      <c r="B91" s="14" t="s">
        <v>644</v>
      </c>
      <c r="C91" s="15">
        <v>0</v>
      </c>
      <c r="D91" s="16">
        <v>0</v>
      </c>
      <c r="E91" s="16">
        <v>0</v>
      </c>
      <c r="F91" s="17" t="str">
        <f t="shared" si="2"/>
        <v/>
      </c>
      <c r="G91" s="17" t="str">
        <f t="shared" si="3"/>
        <v/>
      </c>
    </row>
    <row r="92" ht="15" spans="1:7">
      <c r="A92" s="13" t="s">
        <v>778</v>
      </c>
      <c r="B92" s="14" t="s">
        <v>646</v>
      </c>
      <c r="C92" s="15">
        <v>0</v>
      </c>
      <c r="D92" s="16">
        <v>0</v>
      </c>
      <c r="E92" s="16">
        <v>0</v>
      </c>
      <c r="F92" s="17" t="str">
        <f t="shared" si="2"/>
        <v/>
      </c>
      <c r="G92" s="17" t="str">
        <f t="shared" si="3"/>
        <v/>
      </c>
    </row>
    <row r="93" ht="15" spans="1:7">
      <c r="A93" s="13" t="s">
        <v>779</v>
      </c>
      <c r="B93" s="19" t="s">
        <v>780</v>
      </c>
      <c r="C93" s="15">
        <v>0</v>
      </c>
      <c r="D93" s="16">
        <v>0</v>
      </c>
      <c r="E93" s="16">
        <v>0</v>
      </c>
      <c r="F93" s="17" t="str">
        <f t="shared" si="2"/>
        <v/>
      </c>
      <c r="G93" s="17" t="str">
        <f t="shared" si="3"/>
        <v/>
      </c>
    </row>
    <row r="94" ht="15" spans="1:7">
      <c r="A94" s="13" t="s">
        <v>781</v>
      </c>
      <c r="B94" s="19" t="s">
        <v>782</v>
      </c>
      <c r="C94" s="15">
        <v>0</v>
      </c>
      <c r="D94" s="16">
        <v>0</v>
      </c>
      <c r="E94" s="16">
        <v>0</v>
      </c>
      <c r="F94" s="17" t="str">
        <f t="shared" si="2"/>
        <v/>
      </c>
      <c r="G94" s="17" t="str">
        <f t="shared" si="3"/>
        <v/>
      </c>
    </row>
    <row r="95" ht="15" spans="1:7">
      <c r="A95" s="13" t="s">
        <v>783</v>
      </c>
      <c r="B95" s="19" t="s">
        <v>784</v>
      </c>
      <c r="C95" s="15">
        <v>0</v>
      </c>
      <c r="D95" s="16">
        <v>0</v>
      </c>
      <c r="E95" s="16">
        <v>0</v>
      </c>
      <c r="F95" s="17" t="str">
        <f t="shared" si="2"/>
        <v/>
      </c>
      <c r="G95" s="17" t="str">
        <f t="shared" si="3"/>
        <v/>
      </c>
    </row>
    <row r="96" ht="15" spans="1:7">
      <c r="A96" s="13" t="s">
        <v>785</v>
      </c>
      <c r="B96" s="14" t="s">
        <v>660</v>
      </c>
      <c r="C96" s="15">
        <v>0</v>
      </c>
      <c r="D96" s="16">
        <v>0</v>
      </c>
      <c r="E96" s="16">
        <v>0</v>
      </c>
      <c r="F96" s="17" t="str">
        <f t="shared" si="2"/>
        <v/>
      </c>
      <c r="G96" s="17" t="str">
        <f t="shared" si="3"/>
        <v/>
      </c>
    </row>
    <row r="97" ht="15" spans="1:7">
      <c r="A97" s="13" t="s">
        <v>786</v>
      </c>
      <c r="B97" s="14" t="s">
        <v>787</v>
      </c>
      <c r="C97" s="15">
        <v>24</v>
      </c>
      <c r="D97" s="16">
        <v>18</v>
      </c>
      <c r="E97" s="16">
        <v>74</v>
      </c>
      <c r="F97" s="17">
        <f t="shared" si="2"/>
        <v>3.083</v>
      </c>
      <c r="G97" s="17">
        <f t="shared" si="3"/>
        <v>4.111</v>
      </c>
    </row>
    <row r="98" ht="15" spans="1:7">
      <c r="A98" s="13" t="s">
        <v>788</v>
      </c>
      <c r="B98" s="14" t="s">
        <v>642</v>
      </c>
      <c r="C98" s="15">
        <v>192</v>
      </c>
      <c r="D98" s="16">
        <v>187</v>
      </c>
      <c r="E98" s="16">
        <v>320</v>
      </c>
      <c r="F98" s="17">
        <f t="shared" si="2"/>
        <v>1.667</v>
      </c>
      <c r="G98" s="17">
        <f t="shared" si="3"/>
        <v>1.711</v>
      </c>
    </row>
    <row r="99" ht="15" spans="1:7">
      <c r="A99" s="13" t="s">
        <v>789</v>
      </c>
      <c r="B99" s="14" t="s">
        <v>644</v>
      </c>
      <c r="C99" s="15">
        <v>0</v>
      </c>
      <c r="D99" s="16">
        <v>0</v>
      </c>
      <c r="E99" s="16">
        <v>0</v>
      </c>
      <c r="F99" s="17" t="str">
        <f t="shared" si="2"/>
        <v/>
      </c>
      <c r="G99" s="17" t="str">
        <f t="shared" si="3"/>
        <v/>
      </c>
    </row>
    <row r="100" ht="15" spans="1:7">
      <c r="A100" s="13" t="s">
        <v>790</v>
      </c>
      <c r="B100" s="14" t="s">
        <v>646</v>
      </c>
      <c r="C100" s="15">
        <v>8</v>
      </c>
      <c r="D100" s="16">
        <v>0</v>
      </c>
      <c r="E100" s="16">
        <v>0</v>
      </c>
      <c r="F100" s="17">
        <f t="shared" si="2"/>
        <v>0</v>
      </c>
      <c r="G100" s="17" t="str">
        <f t="shared" si="3"/>
        <v/>
      </c>
    </row>
    <row r="101" ht="15" spans="1:7">
      <c r="A101" s="13" t="s">
        <v>791</v>
      </c>
      <c r="B101" s="19" t="s">
        <v>792</v>
      </c>
      <c r="C101" s="15">
        <v>0</v>
      </c>
      <c r="D101" s="16">
        <v>0</v>
      </c>
      <c r="E101" s="16">
        <v>0</v>
      </c>
      <c r="F101" s="17" t="str">
        <f t="shared" si="2"/>
        <v/>
      </c>
      <c r="G101" s="17" t="str">
        <f t="shared" si="3"/>
        <v/>
      </c>
    </row>
    <row r="102" ht="15" spans="1:7">
      <c r="A102" s="13" t="s">
        <v>793</v>
      </c>
      <c r="B102" s="19" t="s">
        <v>794</v>
      </c>
      <c r="C102" s="15">
        <v>0</v>
      </c>
      <c r="D102" s="16">
        <v>0</v>
      </c>
      <c r="E102" s="16">
        <v>0</v>
      </c>
      <c r="F102" s="17" t="str">
        <f t="shared" si="2"/>
        <v/>
      </c>
      <c r="G102" s="17" t="str">
        <f t="shared" si="3"/>
        <v/>
      </c>
    </row>
    <row r="103" ht="15" spans="1:7">
      <c r="A103" s="13" t="s">
        <v>795</v>
      </c>
      <c r="B103" s="19" t="s">
        <v>796</v>
      </c>
      <c r="C103" s="15">
        <v>0</v>
      </c>
      <c r="D103" s="16">
        <v>0</v>
      </c>
      <c r="E103" s="16">
        <v>0</v>
      </c>
      <c r="F103" s="17" t="str">
        <f t="shared" si="2"/>
        <v/>
      </c>
      <c r="G103" s="17" t="str">
        <f t="shared" si="3"/>
        <v/>
      </c>
    </row>
    <row r="104" ht="15" spans="1:7">
      <c r="A104" s="13" t="s">
        <v>797</v>
      </c>
      <c r="B104" s="14" t="s">
        <v>798</v>
      </c>
      <c r="C104" s="15">
        <v>0</v>
      </c>
      <c r="D104" s="16">
        <v>0</v>
      </c>
      <c r="E104" s="16">
        <v>0</v>
      </c>
      <c r="F104" s="17" t="str">
        <f t="shared" si="2"/>
        <v/>
      </c>
      <c r="G104" s="17" t="str">
        <f t="shared" si="3"/>
        <v/>
      </c>
    </row>
    <row r="105" ht="15" spans="1:7">
      <c r="A105" s="13" t="s">
        <v>799</v>
      </c>
      <c r="B105" s="14" t="s">
        <v>800</v>
      </c>
      <c r="C105" s="15">
        <v>170</v>
      </c>
      <c r="D105" s="16">
        <v>70</v>
      </c>
      <c r="E105" s="16">
        <v>150</v>
      </c>
      <c r="F105" s="17">
        <f t="shared" si="2"/>
        <v>0.882</v>
      </c>
      <c r="G105" s="17">
        <f t="shared" si="3"/>
        <v>2.143</v>
      </c>
    </row>
    <row r="106" ht="15" spans="1:7">
      <c r="A106" s="13" t="s">
        <v>801</v>
      </c>
      <c r="B106" s="14" t="s">
        <v>660</v>
      </c>
      <c r="C106" s="15">
        <v>0</v>
      </c>
      <c r="D106" s="16">
        <v>0</v>
      </c>
      <c r="E106" s="16">
        <v>0</v>
      </c>
      <c r="F106" s="17" t="str">
        <f t="shared" si="2"/>
        <v/>
      </c>
      <c r="G106" s="17" t="str">
        <f t="shared" si="3"/>
        <v/>
      </c>
    </row>
    <row r="107" ht="15" spans="1:7">
      <c r="A107" s="13" t="s">
        <v>802</v>
      </c>
      <c r="B107" s="19" t="s">
        <v>803</v>
      </c>
      <c r="C107" s="15">
        <v>120</v>
      </c>
      <c r="D107" s="16">
        <v>41</v>
      </c>
      <c r="E107" s="16">
        <v>167</v>
      </c>
      <c r="F107" s="17">
        <f t="shared" si="2"/>
        <v>1.392</v>
      </c>
      <c r="G107" s="17">
        <f t="shared" si="3"/>
        <v>4.073</v>
      </c>
    </row>
    <row r="108" ht="15" spans="1:7">
      <c r="A108" s="13" t="s">
        <v>804</v>
      </c>
      <c r="B108" s="19" t="s">
        <v>642</v>
      </c>
      <c r="C108" s="15">
        <v>0</v>
      </c>
      <c r="D108" s="16">
        <v>0</v>
      </c>
      <c r="E108" s="16">
        <v>0</v>
      </c>
      <c r="F108" s="17" t="str">
        <f t="shared" si="2"/>
        <v/>
      </c>
      <c r="G108" s="17" t="str">
        <f t="shared" si="3"/>
        <v/>
      </c>
    </row>
    <row r="109" ht="15" spans="1:7">
      <c r="A109" s="13" t="s">
        <v>805</v>
      </c>
      <c r="B109" s="20" t="s">
        <v>644</v>
      </c>
      <c r="C109" s="15">
        <v>0</v>
      </c>
      <c r="D109" s="16">
        <v>0</v>
      </c>
      <c r="E109" s="16">
        <v>0</v>
      </c>
      <c r="F109" s="17" t="str">
        <f t="shared" si="2"/>
        <v/>
      </c>
      <c r="G109" s="17" t="str">
        <f t="shared" si="3"/>
        <v/>
      </c>
    </row>
    <row r="110" ht="15" spans="1:7">
      <c r="A110" s="13" t="s">
        <v>806</v>
      </c>
      <c r="B110" s="14" t="s">
        <v>646</v>
      </c>
      <c r="C110" s="15">
        <v>0</v>
      </c>
      <c r="D110" s="16">
        <v>0</v>
      </c>
      <c r="E110" s="16">
        <v>0</v>
      </c>
      <c r="F110" s="17" t="str">
        <f t="shared" si="2"/>
        <v/>
      </c>
      <c r="G110" s="17" t="str">
        <f t="shared" si="3"/>
        <v/>
      </c>
    </row>
    <row r="111" ht="15" spans="1:7">
      <c r="A111" s="13" t="s">
        <v>807</v>
      </c>
      <c r="B111" s="14" t="s">
        <v>808</v>
      </c>
      <c r="C111" s="15">
        <v>0</v>
      </c>
      <c r="D111" s="16">
        <v>0</v>
      </c>
      <c r="E111" s="16">
        <v>0</v>
      </c>
      <c r="F111" s="17" t="str">
        <f t="shared" si="2"/>
        <v/>
      </c>
      <c r="G111" s="17" t="str">
        <f t="shared" si="3"/>
        <v/>
      </c>
    </row>
    <row r="112" ht="15" spans="1:7">
      <c r="A112" s="13" t="s">
        <v>809</v>
      </c>
      <c r="B112" s="14" t="s">
        <v>810</v>
      </c>
      <c r="C112" s="15">
        <v>0</v>
      </c>
      <c r="D112" s="16">
        <v>0</v>
      </c>
      <c r="E112" s="16">
        <v>0</v>
      </c>
      <c r="F112" s="17" t="str">
        <f t="shared" si="2"/>
        <v/>
      </c>
      <c r="G112" s="17" t="str">
        <f t="shared" si="3"/>
        <v/>
      </c>
    </row>
    <row r="113" ht="15" spans="1:7">
      <c r="A113" s="13" t="s">
        <v>811</v>
      </c>
      <c r="B113" s="19" t="s">
        <v>812</v>
      </c>
      <c r="C113" s="15">
        <v>0</v>
      </c>
      <c r="D113" s="16">
        <v>0</v>
      </c>
      <c r="E113" s="16">
        <v>0</v>
      </c>
      <c r="F113" s="17" t="str">
        <f t="shared" si="2"/>
        <v/>
      </c>
      <c r="G113" s="17" t="str">
        <f t="shared" si="3"/>
        <v/>
      </c>
    </row>
    <row r="114" ht="15" spans="1:7">
      <c r="A114" s="13" t="s">
        <v>813</v>
      </c>
      <c r="B114" s="14" t="s">
        <v>814</v>
      </c>
      <c r="C114" s="15">
        <v>0</v>
      </c>
      <c r="D114" s="16">
        <v>0</v>
      </c>
      <c r="E114" s="16">
        <v>0</v>
      </c>
      <c r="F114" s="17" t="str">
        <f t="shared" si="2"/>
        <v/>
      </c>
      <c r="G114" s="17" t="str">
        <f t="shared" si="3"/>
        <v/>
      </c>
    </row>
    <row r="115" ht="15" spans="1:7">
      <c r="A115" s="13" t="s">
        <v>815</v>
      </c>
      <c r="B115" s="14" t="s">
        <v>816</v>
      </c>
      <c r="C115" s="15">
        <v>0</v>
      </c>
      <c r="D115" s="16">
        <v>0</v>
      </c>
      <c r="E115" s="16">
        <v>0</v>
      </c>
      <c r="F115" s="17" t="str">
        <f t="shared" si="2"/>
        <v/>
      </c>
      <c r="G115" s="17" t="str">
        <f t="shared" si="3"/>
        <v/>
      </c>
    </row>
    <row r="116" ht="15" spans="1:7">
      <c r="A116" s="13" t="s">
        <v>817</v>
      </c>
      <c r="B116" s="14" t="s">
        <v>818</v>
      </c>
      <c r="C116" s="15">
        <v>0</v>
      </c>
      <c r="D116" s="16">
        <v>0</v>
      </c>
      <c r="E116" s="16">
        <v>0</v>
      </c>
      <c r="F116" s="17" t="str">
        <f t="shared" si="2"/>
        <v/>
      </c>
      <c r="G116" s="17" t="str">
        <f t="shared" si="3"/>
        <v/>
      </c>
    </row>
    <row r="117" ht="15" spans="1:7">
      <c r="A117" s="13" t="s">
        <v>819</v>
      </c>
      <c r="B117" s="14" t="s">
        <v>660</v>
      </c>
      <c r="C117" s="15">
        <v>0</v>
      </c>
      <c r="D117" s="16">
        <v>0</v>
      </c>
      <c r="E117" s="16">
        <v>0</v>
      </c>
      <c r="F117" s="17" t="str">
        <f t="shared" si="2"/>
        <v/>
      </c>
      <c r="G117" s="17" t="str">
        <f t="shared" si="3"/>
        <v/>
      </c>
    </row>
    <row r="118" ht="15" spans="1:7">
      <c r="A118" s="13" t="s">
        <v>820</v>
      </c>
      <c r="B118" s="14" t="s">
        <v>821</v>
      </c>
      <c r="C118" s="15">
        <v>0</v>
      </c>
      <c r="D118" s="16">
        <v>0</v>
      </c>
      <c r="E118" s="16">
        <v>0</v>
      </c>
      <c r="F118" s="17" t="str">
        <f t="shared" si="2"/>
        <v/>
      </c>
      <c r="G118" s="17" t="str">
        <f t="shared" si="3"/>
        <v/>
      </c>
    </row>
    <row r="119" ht="15" spans="1:7">
      <c r="A119" s="13" t="s">
        <v>822</v>
      </c>
      <c r="B119" s="14" t="s">
        <v>642</v>
      </c>
      <c r="C119" s="15">
        <v>0</v>
      </c>
      <c r="D119" s="16">
        <v>0</v>
      </c>
      <c r="E119" s="16">
        <v>0</v>
      </c>
      <c r="F119" s="17" t="str">
        <f t="shared" si="2"/>
        <v/>
      </c>
      <c r="G119" s="17" t="str">
        <f t="shared" si="3"/>
        <v/>
      </c>
    </row>
    <row r="120" ht="15" spans="1:7">
      <c r="A120" s="13" t="s">
        <v>823</v>
      </c>
      <c r="B120" s="14" t="s">
        <v>644</v>
      </c>
      <c r="C120" s="15">
        <v>0</v>
      </c>
      <c r="D120" s="16">
        <v>0</v>
      </c>
      <c r="E120" s="16">
        <v>0</v>
      </c>
      <c r="F120" s="17" t="str">
        <f t="shared" si="2"/>
        <v/>
      </c>
      <c r="G120" s="17" t="str">
        <f t="shared" si="3"/>
        <v/>
      </c>
    </row>
    <row r="121" ht="15" spans="1:7">
      <c r="A121" s="13" t="s">
        <v>824</v>
      </c>
      <c r="B121" s="19" t="s">
        <v>646</v>
      </c>
      <c r="C121" s="15">
        <v>0</v>
      </c>
      <c r="D121" s="16">
        <v>0</v>
      </c>
      <c r="E121" s="16">
        <v>0</v>
      </c>
      <c r="F121" s="17" t="str">
        <f t="shared" si="2"/>
        <v/>
      </c>
      <c r="G121" s="17" t="str">
        <f t="shared" si="3"/>
        <v/>
      </c>
    </row>
    <row r="122" ht="15" spans="1:7">
      <c r="A122" s="13" t="s">
        <v>825</v>
      </c>
      <c r="B122" s="19" t="s">
        <v>826</v>
      </c>
      <c r="C122" s="15">
        <v>0</v>
      </c>
      <c r="D122" s="16">
        <v>0</v>
      </c>
      <c r="E122" s="16">
        <v>0</v>
      </c>
      <c r="F122" s="17" t="str">
        <f t="shared" si="2"/>
        <v/>
      </c>
      <c r="G122" s="17" t="str">
        <f t="shared" si="3"/>
        <v/>
      </c>
    </row>
    <row r="123" ht="15" spans="1:7">
      <c r="A123" s="13" t="s">
        <v>827</v>
      </c>
      <c r="B123" s="19" t="s">
        <v>660</v>
      </c>
      <c r="C123" s="15">
        <v>0</v>
      </c>
      <c r="D123" s="16">
        <v>0</v>
      </c>
      <c r="E123" s="16">
        <v>0</v>
      </c>
      <c r="F123" s="17" t="str">
        <f t="shared" si="2"/>
        <v/>
      </c>
      <c r="G123" s="17" t="str">
        <f t="shared" si="3"/>
        <v/>
      </c>
    </row>
    <row r="124" ht="15" spans="1:7">
      <c r="A124" s="13" t="s">
        <v>828</v>
      </c>
      <c r="B124" s="20" t="s">
        <v>829</v>
      </c>
      <c r="C124" s="15">
        <v>0</v>
      </c>
      <c r="D124" s="16">
        <v>0</v>
      </c>
      <c r="E124" s="16">
        <v>0</v>
      </c>
      <c r="F124" s="17" t="str">
        <f t="shared" si="2"/>
        <v/>
      </c>
      <c r="G124" s="17" t="str">
        <f t="shared" si="3"/>
        <v/>
      </c>
    </row>
    <row r="125" ht="15" spans="1:7">
      <c r="A125" s="13" t="s">
        <v>830</v>
      </c>
      <c r="B125" s="14" t="s">
        <v>642</v>
      </c>
      <c r="C125" s="15">
        <v>0</v>
      </c>
      <c r="D125" s="16">
        <v>0</v>
      </c>
      <c r="E125" s="16">
        <v>0</v>
      </c>
      <c r="F125" s="17" t="str">
        <f t="shared" si="2"/>
        <v/>
      </c>
      <c r="G125" s="17" t="str">
        <f t="shared" si="3"/>
        <v/>
      </c>
    </row>
    <row r="126" ht="15" spans="1:7">
      <c r="A126" s="13" t="s">
        <v>831</v>
      </c>
      <c r="B126" s="19" t="s">
        <v>644</v>
      </c>
      <c r="C126" s="15">
        <v>0</v>
      </c>
      <c r="D126" s="16">
        <v>0</v>
      </c>
      <c r="E126" s="16">
        <v>0</v>
      </c>
      <c r="F126" s="17" t="str">
        <f t="shared" si="2"/>
        <v/>
      </c>
      <c r="G126" s="17" t="str">
        <f t="shared" si="3"/>
        <v/>
      </c>
    </row>
    <row r="127" ht="15" spans="1:7">
      <c r="A127" s="13" t="s">
        <v>832</v>
      </c>
      <c r="B127" s="19" t="s">
        <v>646</v>
      </c>
      <c r="C127" s="15">
        <v>0</v>
      </c>
      <c r="D127" s="16">
        <v>0</v>
      </c>
      <c r="E127" s="16">
        <v>0</v>
      </c>
      <c r="F127" s="17" t="str">
        <f t="shared" si="2"/>
        <v/>
      </c>
      <c r="G127" s="17" t="str">
        <f t="shared" si="3"/>
        <v/>
      </c>
    </row>
    <row r="128" ht="15" spans="1:7">
      <c r="A128" s="13" t="s">
        <v>833</v>
      </c>
      <c r="B128" s="19" t="s">
        <v>834</v>
      </c>
      <c r="C128" s="15">
        <v>0</v>
      </c>
      <c r="D128" s="16">
        <v>0</v>
      </c>
      <c r="E128" s="16">
        <v>0</v>
      </c>
      <c r="F128" s="17" t="str">
        <f t="shared" si="2"/>
        <v/>
      </c>
      <c r="G128" s="17" t="str">
        <f t="shared" si="3"/>
        <v/>
      </c>
    </row>
    <row r="129" ht="15" spans="1:7">
      <c r="A129" s="13" t="s">
        <v>835</v>
      </c>
      <c r="B129" s="20" t="s">
        <v>836</v>
      </c>
      <c r="C129" s="15">
        <v>0</v>
      </c>
      <c r="D129" s="16">
        <v>0</v>
      </c>
      <c r="E129" s="16">
        <v>0</v>
      </c>
      <c r="F129" s="17" t="str">
        <f t="shared" si="2"/>
        <v/>
      </c>
      <c r="G129" s="17" t="str">
        <f t="shared" si="3"/>
        <v/>
      </c>
    </row>
    <row r="130" ht="15" spans="1:7">
      <c r="A130" s="13" t="s">
        <v>837</v>
      </c>
      <c r="B130" s="14" t="s">
        <v>660</v>
      </c>
      <c r="C130" s="15">
        <v>0</v>
      </c>
      <c r="D130" s="16">
        <v>0</v>
      </c>
      <c r="E130" s="16">
        <v>0</v>
      </c>
      <c r="F130" s="17" t="str">
        <f t="shared" si="2"/>
        <v/>
      </c>
      <c r="G130" s="17" t="str">
        <f t="shared" si="3"/>
        <v/>
      </c>
    </row>
    <row r="131" ht="15" spans="1:7">
      <c r="A131" s="13" t="s">
        <v>838</v>
      </c>
      <c r="B131" s="14" t="s">
        <v>839</v>
      </c>
      <c r="C131" s="15">
        <v>0</v>
      </c>
      <c r="D131" s="16">
        <v>0</v>
      </c>
      <c r="E131" s="16">
        <v>0</v>
      </c>
      <c r="F131" s="17" t="str">
        <f t="shared" si="2"/>
        <v/>
      </c>
      <c r="G131" s="17" t="str">
        <f t="shared" si="3"/>
        <v/>
      </c>
    </row>
    <row r="132" ht="15" spans="1:7">
      <c r="A132" s="13" t="s">
        <v>840</v>
      </c>
      <c r="B132" s="19" t="s">
        <v>642</v>
      </c>
      <c r="C132" s="15">
        <v>0</v>
      </c>
      <c r="D132" s="16">
        <v>0</v>
      </c>
      <c r="E132" s="16">
        <v>0</v>
      </c>
      <c r="F132" s="17" t="str">
        <f t="shared" si="2"/>
        <v/>
      </c>
      <c r="G132" s="17" t="str">
        <f t="shared" si="3"/>
        <v/>
      </c>
    </row>
    <row r="133" ht="15" spans="1:7">
      <c r="A133" s="13" t="s">
        <v>841</v>
      </c>
      <c r="B133" s="19" t="s">
        <v>644</v>
      </c>
      <c r="C133" s="15">
        <v>0</v>
      </c>
      <c r="D133" s="16">
        <v>0</v>
      </c>
      <c r="E133" s="16">
        <v>0</v>
      </c>
      <c r="F133" s="17" t="str">
        <f t="shared" ref="F133:F196" si="4">IFERROR($E133/C133,"")</f>
        <v/>
      </c>
      <c r="G133" s="17" t="str">
        <f t="shared" ref="G133:G196" si="5">IFERROR($E133/D133,"")</f>
        <v/>
      </c>
    </row>
    <row r="134" ht="15" spans="1:7">
      <c r="A134" s="13" t="s">
        <v>842</v>
      </c>
      <c r="B134" s="14" t="s">
        <v>646</v>
      </c>
      <c r="C134" s="15">
        <v>0</v>
      </c>
      <c r="D134" s="16">
        <v>0</v>
      </c>
      <c r="E134" s="16">
        <v>0</v>
      </c>
      <c r="F134" s="17" t="str">
        <f t="shared" si="4"/>
        <v/>
      </c>
      <c r="G134" s="17" t="str">
        <f t="shared" si="5"/>
        <v/>
      </c>
    </row>
    <row r="135" ht="15" spans="1:7">
      <c r="A135" s="13" t="s">
        <v>843</v>
      </c>
      <c r="B135" s="21" t="s">
        <v>844</v>
      </c>
      <c r="C135" s="15">
        <v>0</v>
      </c>
      <c r="D135" s="16">
        <v>0</v>
      </c>
      <c r="E135" s="16">
        <v>0</v>
      </c>
      <c r="F135" s="17" t="str">
        <f t="shared" si="4"/>
        <v/>
      </c>
      <c r="G135" s="17" t="str">
        <f t="shared" si="5"/>
        <v/>
      </c>
    </row>
    <row r="136" ht="15" spans="1:7">
      <c r="A136" s="13" t="s">
        <v>845</v>
      </c>
      <c r="B136" s="14" t="s">
        <v>846</v>
      </c>
      <c r="C136" s="15">
        <v>0</v>
      </c>
      <c r="D136" s="16">
        <v>0</v>
      </c>
      <c r="E136" s="16">
        <v>0</v>
      </c>
      <c r="F136" s="17" t="str">
        <f t="shared" si="4"/>
        <v/>
      </c>
      <c r="G136" s="17" t="str">
        <f t="shared" si="5"/>
        <v/>
      </c>
    </row>
    <row r="137" ht="15" spans="1:7">
      <c r="A137" s="13" t="s">
        <v>847</v>
      </c>
      <c r="B137" s="19" t="s">
        <v>642</v>
      </c>
      <c r="C137" s="15">
        <v>0</v>
      </c>
      <c r="D137" s="16">
        <v>0</v>
      </c>
      <c r="E137" s="16">
        <v>0</v>
      </c>
      <c r="F137" s="17" t="str">
        <f t="shared" si="4"/>
        <v/>
      </c>
      <c r="G137" s="17" t="str">
        <f t="shared" si="5"/>
        <v/>
      </c>
    </row>
    <row r="138" ht="15" spans="1:7">
      <c r="A138" s="13" t="s">
        <v>848</v>
      </c>
      <c r="B138" s="19" t="s">
        <v>644</v>
      </c>
      <c r="C138" s="15">
        <v>0</v>
      </c>
      <c r="D138" s="16">
        <v>0</v>
      </c>
      <c r="E138" s="16">
        <v>0</v>
      </c>
      <c r="F138" s="17" t="str">
        <f t="shared" si="4"/>
        <v/>
      </c>
      <c r="G138" s="17" t="str">
        <f t="shared" si="5"/>
        <v/>
      </c>
    </row>
    <row r="139" ht="15" spans="1:7">
      <c r="A139" s="13" t="s">
        <v>849</v>
      </c>
      <c r="B139" s="20" t="s">
        <v>646</v>
      </c>
      <c r="C139" s="15">
        <v>0</v>
      </c>
      <c r="D139" s="16">
        <v>0</v>
      </c>
      <c r="E139" s="16">
        <v>0</v>
      </c>
      <c r="F139" s="17" t="str">
        <f t="shared" si="4"/>
        <v/>
      </c>
      <c r="G139" s="17" t="str">
        <f t="shared" si="5"/>
        <v/>
      </c>
    </row>
    <row r="140" ht="15" spans="1:7">
      <c r="A140" s="13" t="s">
        <v>850</v>
      </c>
      <c r="B140" s="14" t="s">
        <v>671</v>
      </c>
      <c r="C140" s="15">
        <v>0</v>
      </c>
      <c r="D140" s="23">
        <v>0</v>
      </c>
      <c r="E140" s="23">
        <v>0</v>
      </c>
      <c r="F140" s="17" t="str">
        <f t="shared" si="4"/>
        <v/>
      </c>
      <c r="G140" s="17" t="str">
        <f t="shared" si="5"/>
        <v/>
      </c>
    </row>
    <row r="141" ht="15" spans="1:7">
      <c r="A141" s="13" t="s">
        <v>851</v>
      </c>
      <c r="B141" s="14" t="s">
        <v>660</v>
      </c>
      <c r="C141" s="15">
        <v>0</v>
      </c>
      <c r="D141" s="16">
        <v>0</v>
      </c>
      <c r="E141" s="16">
        <v>0</v>
      </c>
      <c r="F141" s="17" t="str">
        <f t="shared" si="4"/>
        <v/>
      </c>
      <c r="G141" s="17" t="str">
        <f t="shared" si="5"/>
        <v/>
      </c>
    </row>
    <row r="142" ht="15" spans="1:7">
      <c r="A142" s="13" t="s">
        <v>852</v>
      </c>
      <c r="B142" s="14" t="s">
        <v>853</v>
      </c>
      <c r="C142" s="15">
        <v>0</v>
      </c>
      <c r="D142" s="16">
        <v>0</v>
      </c>
      <c r="E142" s="16">
        <v>0</v>
      </c>
      <c r="F142" s="17" t="str">
        <f t="shared" si="4"/>
        <v/>
      </c>
      <c r="G142" s="17" t="str">
        <f t="shared" si="5"/>
        <v/>
      </c>
    </row>
    <row r="143" ht="15" spans="1:7">
      <c r="A143" s="13" t="s">
        <v>854</v>
      </c>
      <c r="B143" s="19" t="s">
        <v>642</v>
      </c>
      <c r="C143" s="15">
        <v>0</v>
      </c>
      <c r="D143" s="16">
        <v>0</v>
      </c>
      <c r="E143" s="16">
        <v>0</v>
      </c>
      <c r="F143" s="17" t="str">
        <f t="shared" si="4"/>
        <v/>
      </c>
      <c r="G143" s="17" t="str">
        <f t="shared" si="5"/>
        <v/>
      </c>
    </row>
    <row r="144" ht="15" spans="1:7">
      <c r="A144" s="13" t="s">
        <v>855</v>
      </c>
      <c r="B144" s="19" t="s">
        <v>644</v>
      </c>
      <c r="C144" s="15">
        <v>0</v>
      </c>
      <c r="D144" s="16">
        <v>0</v>
      </c>
      <c r="E144" s="16">
        <v>0</v>
      </c>
      <c r="F144" s="17" t="str">
        <f t="shared" si="4"/>
        <v/>
      </c>
      <c r="G144" s="17" t="str">
        <f t="shared" si="5"/>
        <v/>
      </c>
    </row>
    <row r="145" ht="15" spans="1:7">
      <c r="A145" s="13" t="s">
        <v>856</v>
      </c>
      <c r="B145" s="14" t="s">
        <v>646</v>
      </c>
      <c r="C145" s="15">
        <v>0</v>
      </c>
      <c r="D145" s="16">
        <v>0</v>
      </c>
      <c r="E145" s="16">
        <v>0</v>
      </c>
      <c r="F145" s="17" t="str">
        <f t="shared" si="4"/>
        <v/>
      </c>
      <c r="G145" s="17" t="str">
        <f t="shared" si="5"/>
        <v/>
      </c>
    </row>
    <row r="146" ht="15" spans="1:7">
      <c r="A146" s="13" t="s">
        <v>857</v>
      </c>
      <c r="B146" s="14" t="s">
        <v>858</v>
      </c>
      <c r="C146" s="15">
        <v>235</v>
      </c>
      <c r="D146" s="16">
        <v>210</v>
      </c>
      <c r="E146" s="16">
        <v>200</v>
      </c>
      <c r="F146" s="17">
        <f t="shared" si="4"/>
        <v>0.851</v>
      </c>
      <c r="G146" s="17">
        <f t="shared" si="5"/>
        <v>0.952</v>
      </c>
    </row>
    <row r="147" ht="15" spans="1:7">
      <c r="A147" s="13" t="s">
        <v>859</v>
      </c>
      <c r="B147" s="19" t="s">
        <v>660</v>
      </c>
      <c r="C147" s="15">
        <v>0</v>
      </c>
      <c r="D147" s="16">
        <v>0</v>
      </c>
      <c r="E147" s="16">
        <v>0</v>
      </c>
      <c r="F147" s="17" t="str">
        <f t="shared" si="4"/>
        <v/>
      </c>
      <c r="G147" s="17" t="str">
        <f t="shared" si="5"/>
        <v/>
      </c>
    </row>
    <row r="148" ht="15" spans="1:7">
      <c r="A148" s="13" t="s">
        <v>860</v>
      </c>
      <c r="B148" s="19" t="s">
        <v>861</v>
      </c>
      <c r="C148" s="15">
        <v>82</v>
      </c>
      <c r="D148" s="16">
        <v>66</v>
      </c>
      <c r="E148" s="16">
        <v>97</v>
      </c>
      <c r="F148" s="17">
        <f t="shared" si="4"/>
        <v>1.183</v>
      </c>
      <c r="G148" s="17">
        <f t="shared" si="5"/>
        <v>1.47</v>
      </c>
    </row>
    <row r="149" ht="15" spans="1:7">
      <c r="A149" s="13" t="s">
        <v>862</v>
      </c>
      <c r="B149" s="19" t="s">
        <v>642</v>
      </c>
      <c r="C149" s="15">
        <v>0</v>
      </c>
      <c r="D149" s="16">
        <v>0</v>
      </c>
      <c r="E149" s="16">
        <v>0</v>
      </c>
      <c r="F149" s="17" t="str">
        <f t="shared" si="4"/>
        <v/>
      </c>
      <c r="G149" s="17" t="str">
        <f t="shared" si="5"/>
        <v/>
      </c>
    </row>
    <row r="150" ht="15" spans="1:7">
      <c r="A150" s="13" t="s">
        <v>863</v>
      </c>
      <c r="B150" s="14" t="s">
        <v>644</v>
      </c>
      <c r="C150" s="15">
        <v>0</v>
      </c>
      <c r="D150" s="16">
        <v>0</v>
      </c>
      <c r="E150" s="16">
        <v>0</v>
      </c>
      <c r="F150" s="17" t="str">
        <f t="shared" si="4"/>
        <v/>
      </c>
      <c r="G150" s="17" t="str">
        <f t="shared" si="5"/>
        <v/>
      </c>
    </row>
    <row r="151" ht="15" spans="1:7">
      <c r="A151" s="13" t="s">
        <v>864</v>
      </c>
      <c r="B151" s="14" t="s">
        <v>646</v>
      </c>
      <c r="C151" s="15">
        <v>0</v>
      </c>
      <c r="D151" s="16">
        <v>0</v>
      </c>
      <c r="E151" s="16">
        <v>0</v>
      </c>
      <c r="F151" s="17" t="str">
        <f t="shared" si="4"/>
        <v/>
      </c>
      <c r="G151" s="17" t="str">
        <f t="shared" si="5"/>
        <v/>
      </c>
    </row>
    <row r="152" ht="15" spans="1:7">
      <c r="A152" s="13" t="s">
        <v>865</v>
      </c>
      <c r="B152" s="14" t="s">
        <v>866</v>
      </c>
      <c r="C152" s="15">
        <v>0</v>
      </c>
      <c r="D152" s="16">
        <v>0</v>
      </c>
      <c r="E152" s="16">
        <v>0</v>
      </c>
      <c r="F152" s="17" t="str">
        <f t="shared" si="4"/>
        <v/>
      </c>
      <c r="G152" s="17" t="str">
        <f t="shared" si="5"/>
        <v/>
      </c>
    </row>
    <row r="153" ht="15" spans="1:7">
      <c r="A153" s="13" t="s">
        <v>867</v>
      </c>
      <c r="B153" s="19" t="s">
        <v>660</v>
      </c>
      <c r="C153" s="15">
        <v>0</v>
      </c>
      <c r="D153" s="16">
        <v>0</v>
      </c>
      <c r="E153" s="16">
        <v>0</v>
      </c>
      <c r="F153" s="17" t="str">
        <f t="shared" si="4"/>
        <v/>
      </c>
      <c r="G153" s="17" t="str">
        <f t="shared" si="5"/>
        <v/>
      </c>
    </row>
    <row r="154" ht="15" spans="1:7">
      <c r="A154" s="13" t="s">
        <v>868</v>
      </c>
      <c r="B154" s="19" t="s">
        <v>869</v>
      </c>
      <c r="C154" s="15">
        <v>0</v>
      </c>
      <c r="D154" s="16">
        <v>0</v>
      </c>
      <c r="E154" s="16">
        <v>0</v>
      </c>
      <c r="F154" s="17" t="str">
        <f t="shared" si="4"/>
        <v/>
      </c>
      <c r="G154" s="17" t="str">
        <f t="shared" si="5"/>
        <v/>
      </c>
    </row>
    <row r="155" ht="15" spans="1:7">
      <c r="A155" s="13" t="s">
        <v>870</v>
      </c>
      <c r="B155" s="14" t="s">
        <v>642</v>
      </c>
      <c r="C155" s="15">
        <v>232</v>
      </c>
      <c r="D155" s="16">
        <v>198</v>
      </c>
      <c r="E155" s="16">
        <v>264</v>
      </c>
      <c r="F155" s="17">
        <f t="shared" si="4"/>
        <v>1.138</v>
      </c>
      <c r="G155" s="17">
        <f t="shared" si="5"/>
        <v>1.333</v>
      </c>
    </row>
    <row r="156" ht="15" spans="1:7">
      <c r="A156" s="13" t="s">
        <v>871</v>
      </c>
      <c r="B156" s="14" t="s">
        <v>644</v>
      </c>
      <c r="C156" s="15">
        <v>0</v>
      </c>
      <c r="D156" s="16">
        <v>34</v>
      </c>
      <c r="E156" s="16">
        <v>0</v>
      </c>
      <c r="F156" s="17" t="str">
        <f t="shared" si="4"/>
        <v/>
      </c>
      <c r="G156" s="17">
        <f t="shared" si="5"/>
        <v>0</v>
      </c>
    </row>
    <row r="157" ht="15" spans="1:7">
      <c r="A157" s="13" t="s">
        <v>872</v>
      </c>
      <c r="B157" s="14" t="s">
        <v>646</v>
      </c>
      <c r="C157" s="15">
        <v>0</v>
      </c>
      <c r="D157" s="16">
        <v>0</v>
      </c>
      <c r="E157" s="16">
        <v>0</v>
      </c>
      <c r="F157" s="17" t="str">
        <f t="shared" si="4"/>
        <v/>
      </c>
      <c r="G157" s="17" t="str">
        <f t="shared" si="5"/>
        <v/>
      </c>
    </row>
    <row r="158" ht="15" spans="1:7">
      <c r="A158" s="13" t="s">
        <v>873</v>
      </c>
      <c r="B158" s="14" t="s">
        <v>874</v>
      </c>
      <c r="C158" s="15">
        <v>0</v>
      </c>
      <c r="D158" s="16">
        <v>0</v>
      </c>
      <c r="E158" s="16">
        <v>0</v>
      </c>
      <c r="F158" s="17" t="str">
        <f t="shared" si="4"/>
        <v/>
      </c>
      <c r="G158" s="17" t="str">
        <f t="shared" si="5"/>
        <v/>
      </c>
    </row>
    <row r="159" ht="15" spans="1:7">
      <c r="A159" s="13" t="s">
        <v>875</v>
      </c>
      <c r="B159" s="14" t="s">
        <v>660</v>
      </c>
      <c r="C159" s="15">
        <v>0</v>
      </c>
      <c r="D159" s="16">
        <v>0</v>
      </c>
      <c r="E159" s="16">
        <v>0</v>
      </c>
      <c r="F159" s="17" t="str">
        <f t="shared" si="4"/>
        <v/>
      </c>
      <c r="G159" s="17" t="str">
        <f t="shared" si="5"/>
        <v/>
      </c>
    </row>
    <row r="160" ht="15" spans="1:7">
      <c r="A160" s="13" t="s">
        <v>876</v>
      </c>
      <c r="B160" s="19" t="s">
        <v>877</v>
      </c>
      <c r="C160" s="15">
        <v>0</v>
      </c>
      <c r="D160" s="16">
        <v>0</v>
      </c>
      <c r="E160" s="16">
        <v>101</v>
      </c>
      <c r="F160" s="17" t="str">
        <f t="shared" si="4"/>
        <v/>
      </c>
      <c r="G160" s="17" t="str">
        <f t="shared" si="5"/>
        <v/>
      </c>
    </row>
    <row r="161" ht="15" spans="1:7">
      <c r="A161" s="13" t="s">
        <v>878</v>
      </c>
      <c r="B161" s="20" t="s">
        <v>642</v>
      </c>
      <c r="C161" s="15">
        <v>0</v>
      </c>
      <c r="D161" s="16">
        <v>0</v>
      </c>
      <c r="E161" s="16">
        <v>0</v>
      </c>
      <c r="F161" s="17" t="str">
        <f t="shared" si="4"/>
        <v/>
      </c>
      <c r="G161" s="17" t="str">
        <f t="shared" si="5"/>
        <v/>
      </c>
    </row>
    <row r="162" ht="15" spans="1:7">
      <c r="A162" s="13" t="s">
        <v>879</v>
      </c>
      <c r="B162" s="14" t="s">
        <v>644</v>
      </c>
      <c r="C162" s="15">
        <v>0</v>
      </c>
      <c r="D162" s="16">
        <v>0</v>
      </c>
      <c r="E162" s="16">
        <v>0</v>
      </c>
      <c r="F162" s="17" t="str">
        <f t="shared" si="4"/>
        <v/>
      </c>
      <c r="G162" s="17" t="str">
        <f t="shared" si="5"/>
        <v/>
      </c>
    </row>
    <row r="163" ht="15" spans="1:7">
      <c r="A163" s="13" t="s">
        <v>880</v>
      </c>
      <c r="B163" s="14" t="s">
        <v>646</v>
      </c>
      <c r="C163" s="15">
        <v>0</v>
      </c>
      <c r="D163" s="16">
        <v>0</v>
      </c>
      <c r="E163" s="16">
        <v>0</v>
      </c>
      <c r="F163" s="17" t="str">
        <f t="shared" si="4"/>
        <v/>
      </c>
      <c r="G163" s="17" t="str">
        <f t="shared" si="5"/>
        <v/>
      </c>
    </row>
    <row r="164" ht="15" spans="1:7">
      <c r="A164" s="13" t="s">
        <v>881</v>
      </c>
      <c r="B164" s="14" t="s">
        <v>882</v>
      </c>
      <c r="C164" s="15">
        <v>0</v>
      </c>
      <c r="D164" s="16">
        <v>0</v>
      </c>
      <c r="E164" s="16">
        <v>0</v>
      </c>
      <c r="F164" s="17" t="str">
        <f t="shared" si="4"/>
        <v/>
      </c>
      <c r="G164" s="17" t="str">
        <f t="shared" si="5"/>
        <v/>
      </c>
    </row>
    <row r="165" ht="15" spans="1:7">
      <c r="A165" s="13" t="s">
        <v>883</v>
      </c>
      <c r="B165" s="14" t="s">
        <v>660</v>
      </c>
      <c r="C165" s="15">
        <v>0</v>
      </c>
      <c r="D165" s="16">
        <v>0</v>
      </c>
      <c r="E165" s="16">
        <v>0</v>
      </c>
      <c r="F165" s="17" t="str">
        <f t="shared" si="4"/>
        <v/>
      </c>
      <c r="G165" s="17" t="str">
        <f t="shared" si="5"/>
        <v/>
      </c>
    </row>
    <row r="166" ht="15" spans="1:7">
      <c r="A166" s="13" t="s">
        <v>884</v>
      </c>
      <c r="B166" s="19" t="s">
        <v>885</v>
      </c>
      <c r="C166" s="15">
        <v>10</v>
      </c>
      <c r="D166" s="16">
        <v>1</v>
      </c>
      <c r="E166" s="16">
        <v>0</v>
      </c>
      <c r="F166" s="17">
        <f t="shared" si="4"/>
        <v>0</v>
      </c>
      <c r="G166" s="17">
        <f t="shared" si="5"/>
        <v>0</v>
      </c>
    </row>
    <row r="167" ht="15" spans="1:7">
      <c r="A167" s="13" t="s">
        <v>886</v>
      </c>
      <c r="B167" s="19" t="s">
        <v>642</v>
      </c>
      <c r="C167" s="15">
        <v>0</v>
      </c>
      <c r="D167" s="16">
        <v>0</v>
      </c>
      <c r="E167" s="16">
        <v>0</v>
      </c>
      <c r="F167" s="17" t="str">
        <f t="shared" si="4"/>
        <v/>
      </c>
      <c r="G167" s="17" t="str">
        <f t="shared" si="5"/>
        <v/>
      </c>
    </row>
    <row r="168" ht="15" spans="1:7">
      <c r="A168" s="13" t="s">
        <v>887</v>
      </c>
      <c r="B168" s="14" t="s">
        <v>644</v>
      </c>
      <c r="C168" s="15">
        <v>0</v>
      </c>
      <c r="D168" s="16">
        <v>0</v>
      </c>
      <c r="E168" s="16">
        <v>0</v>
      </c>
      <c r="F168" s="17" t="str">
        <f t="shared" si="4"/>
        <v/>
      </c>
      <c r="G168" s="17" t="str">
        <f t="shared" si="5"/>
        <v/>
      </c>
    </row>
    <row r="169" ht="15" spans="1:7">
      <c r="A169" s="13" t="s">
        <v>888</v>
      </c>
      <c r="B169" s="14" t="s">
        <v>646</v>
      </c>
      <c r="C169" s="15">
        <v>0</v>
      </c>
      <c r="D169" s="16">
        <v>0</v>
      </c>
      <c r="E169" s="16">
        <v>0</v>
      </c>
      <c r="F169" s="17" t="str">
        <f t="shared" si="4"/>
        <v/>
      </c>
      <c r="G169" s="17" t="str">
        <f t="shared" si="5"/>
        <v/>
      </c>
    </row>
    <row r="170" ht="15" spans="1:7">
      <c r="A170" s="13" t="s">
        <v>889</v>
      </c>
      <c r="B170" s="14" t="s">
        <v>890</v>
      </c>
      <c r="C170" s="15">
        <v>0</v>
      </c>
      <c r="D170" s="16">
        <v>17</v>
      </c>
      <c r="E170" s="16">
        <v>0</v>
      </c>
      <c r="F170" s="17" t="str">
        <f t="shared" si="4"/>
        <v/>
      </c>
      <c r="G170" s="17">
        <f t="shared" si="5"/>
        <v>0</v>
      </c>
    </row>
    <row r="171" ht="15" spans="1:7">
      <c r="A171" s="13" t="s">
        <v>891</v>
      </c>
      <c r="B171" s="14" t="s">
        <v>892</v>
      </c>
      <c r="C171" s="15">
        <v>0</v>
      </c>
      <c r="D171" s="16">
        <v>0</v>
      </c>
      <c r="E171" s="16">
        <v>0</v>
      </c>
      <c r="F171" s="17" t="str">
        <f t="shared" si="4"/>
        <v/>
      </c>
      <c r="G171" s="17" t="str">
        <f t="shared" si="5"/>
        <v/>
      </c>
    </row>
    <row r="172" ht="15" spans="1:7">
      <c r="A172" s="13" t="s">
        <v>893</v>
      </c>
      <c r="B172" s="14" t="s">
        <v>660</v>
      </c>
      <c r="C172" s="15">
        <v>0</v>
      </c>
      <c r="D172" s="16">
        <v>0</v>
      </c>
      <c r="E172" s="16">
        <v>0</v>
      </c>
      <c r="F172" s="17" t="str">
        <f t="shared" si="4"/>
        <v/>
      </c>
      <c r="G172" s="17" t="str">
        <f t="shared" si="5"/>
        <v/>
      </c>
    </row>
    <row r="173" ht="15" spans="1:7">
      <c r="A173" s="13" t="s">
        <v>894</v>
      </c>
      <c r="B173" s="19" t="s">
        <v>895</v>
      </c>
      <c r="C173" s="15">
        <v>0</v>
      </c>
      <c r="D173" s="16">
        <v>0</v>
      </c>
      <c r="E173" s="16">
        <v>0</v>
      </c>
      <c r="F173" s="17" t="str">
        <f t="shared" si="4"/>
        <v/>
      </c>
      <c r="G173" s="17" t="str">
        <f t="shared" si="5"/>
        <v/>
      </c>
    </row>
    <row r="174" ht="15" spans="1:7">
      <c r="A174" s="13" t="s">
        <v>896</v>
      </c>
      <c r="B174" s="19" t="s">
        <v>642</v>
      </c>
      <c r="C174" s="15">
        <v>0</v>
      </c>
      <c r="D174" s="16">
        <v>0</v>
      </c>
      <c r="E174" s="16">
        <v>0</v>
      </c>
      <c r="F174" s="17" t="str">
        <f t="shared" si="4"/>
        <v/>
      </c>
      <c r="G174" s="17" t="str">
        <f t="shared" si="5"/>
        <v/>
      </c>
    </row>
    <row r="175" ht="15" spans="1:7">
      <c r="A175" s="13" t="s">
        <v>897</v>
      </c>
      <c r="B175" s="20" t="s">
        <v>644</v>
      </c>
      <c r="C175" s="15">
        <v>0</v>
      </c>
      <c r="D175" s="16">
        <v>0</v>
      </c>
      <c r="E175" s="16">
        <v>0</v>
      </c>
      <c r="F175" s="17" t="str">
        <f t="shared" si="4"/>
        <v/>
      </c>
      <c r="G175" s="17" t="str">
        <f t="shared" si="5"/>
        <v/>
      </c>
    </row>
    <row r="176" ht="15" spans="1:7">
      <c r="A176" s="13" t="s">
        <v>898</v>
      </c>
      <c r="B176" s="14" t="s">
        <v>646</v>
      </c>
      <c r="C176" s="15">
        <v>0</v>
      </c>
      <c r="D176" s="16">
        <v>0</v>
      </c>
      <c r="E176" s="16">
        <v>0</v>
      </c>
      <c r="F176" s="17" t="str">
        <f t="shared" si="4"/>
        <v/>
      </c>
      <c r="G176" s="17" t="str">
        <f t="shared" si="5"/>
        <v/>
      </c>
    </row>
    <row r="177" ht="15" spans="1:7">
      <c r="A177" s="13" t="s">
        <v>899</v>
      </c>
      <c r="B177" s="14" t="s">
        <v>660</v>
      </c>
      <c r="C177" s="15">
        <v>0</v>
      </c>
      <c r="D177" s="16">
        <v>0</v>
      </c>
      <c r="E177" s="16">
        <v>0</v>
      </c>
      <c r="F177" s="17" t="str">
        <f t="shared" si="4"/>
        <v/>
      </c>
      <c r="G177" s="17" t="str">
        <f t="shared" si="5"/>
        <v/>
      </c>
    </row>
    <row r="178" ht="15" spans="1:7">
      <c r="A178" s="13" t="s">
        <v>900</v>
      </c>
      <c r="B178" s="14" t="s">
        <v>901</v>
      </c>
      <c r="C178" s="15">
        <v>0</v>
      </c>
      <c r="D178" s="16">
        <v>0</v>
      </c>
      <c r="E178" s="16">
        <v>0</v>
      </c>
      <c r="F178" s="17" t="str">
        <f t="shared" si="4"/>
        <v/>
      </c>
      <c r="G178" s="17" t="str">
        <f t="shared" si="5"/>
        <v/>
      </c>
    </row>
    <row r="179" ht="15" spans="1:7">
      <c r="A179" s="13" t="s">
        <v>902</v>
      </c>
      <c r="B179" s="19" t="s">
        <v>642</v>
      </c>
      <c r="C179" s="15">
        <v>0</v>
      </c>
      <c r="D179" s="16">
        <v>0</v>
      </c>
      <c r="E179" s="16">
        <v>0</v>
      </c>
      <c r="F179" s="17" t="str">
        <f t="shared" si="4"/>
        <v/>
      </c>
      <c r="G179" s="17" t="str">
        <f t="shared" si="5"/>
        <v/>
      </c>
    </row>
    <row r="180" ht="15" spans="1:7">
      <c r="A180" s="13" t="s">
        <v>903</v>
      </c>
      <c r="B180" s="19" t="s">
        <v>644</v>
      </c>
      <c r="C180" s="15">
        <v>120</v>
      </c>
      <c r="D180" s="16">
        <v>6</v>
      </c>
      <c r="E180" s="16">
        <v>0</v>
      </c>
      <c r="F180" s="17">
        <f t="shared" si="4"/>
        <v>0</v>
      </c>
      <c r="G180" s="17">
        <f t="shared" si="5"/>
        <v>0</v>
      </c>
    </row>
    <row r="181" ht="15" spans="1:7">
      <c r="A181" s="13" t="s">
        <v>904</v>
      </c>
      <c r="B181" s="14" t="s">
        <v>646</v>
      </c>
      <c r="C181" s="15">
        <v>0</v>
      </c>
      <c r="D181" s="16">
        <v>0</v>
      </c>
      <c r="E181" s="16">
        <v>0</v>
      </c>
      <c r="F181" s="17" t="str">
        <f t="shared" si="4"/>
        <v/>
      </c>
      <c r="G181" s="17" t="str">
        <f t="shared" si="5"/>
        <v/>
      </c>
    </row>
    <row r="182" ht="15" spans="1:7">
      <c r="A182" s="13" t="s">
        <v>905</v>
      </c>
      <c r="B182" s="14" t="s">
        <v>660</v>
      </c>
      <c r="C182" s="15">
        <v>0</v>
      </c>
      <c r="D182" s="16">
        <v>0</v>
      </c>
      <c r="E182" s="16">
        <v>0</v>
      </c>
      <c r="F182" s="17" t="str">
        <f t="shared" si="4"/>
        <v/>
      </c>
      <c r="G182" s="17" t="str">
        <f t="shared" si="5"/>
        <v/>
      </c>
    </row>
    <row r="183" ht="15" spans="1:7">
      <c r="A183" s="13" t="s">
        <v>906</v>
      </c>
      <c r="B183" s="14" t="s">
        <v>907</v>
      </c>
      <c r="C183" s="15">
        <v>970</v>
      </c>
      <c r="D183" s="16">
        <v>296</v>
      </c>
      <c r="E183" s="16">
        <v>779</v>
      </c>
      <c r="F183" s="17">
        <f t="shared" si="4"/>
        <v>0.803</v>
      </c>
      <c r="G183" s="17">
        <f t="shared" si="5"/>
        <v>2.632</v>
      </c>
    </row>
    <row r="184" ht="15" spans="1:7">
      <c r="A184" s="13" t="s">
        <v>908</v>
      </c>
      <c r="B184" s="14" t="s">
        <v>642</v>
      </c>
      <c r="C184" s="15">
        <v>0</v>
      </c>
      <c r="D184" s="16">
        <v>0</v>
      </c>
      <c r="E184" s="16">
        <v>0</v>
      </c>
      <c r="F184" s="17" t="str">
        <f t="shared" si="4"/>
        <v/>
      </c>
      <c r="G184" s="17" t="str">
        <f t="shared" si="5"/>
        <v/>
      </c>
    </row>
    <row r="185" ht="15" spans="1:7">
      <c r="A185" s="13" t="s">
        <v>909</v>
      </c>
      <c r="B185" s="14" t="s">
        <v>644</v>
      </c>
      <c r="C185" s="15">
        <v>0</v>
      </c>
      <c r="D185" s="16">
        <v>0</v>
      </c>
      <c r="E185" s="16">
        <v>0</v>
      </c>
      <c r="F185" s="17" t="str">
        <f t="shared" si="4"/>
        <v/>
      </c>
      <c r="G185" s="17" t="str">
        <f t="shared" si="5"/>
        <v/>
      </c>
    </row>
    <row r="186" ht="15" spans="1:7">
      <c r="A186" s="13" t="s">
        <v>910</v>
      </c>
      <c r="B186" s="14" t="s">
        <v>646</v>
      </c>
      <c r="C186" s="15">
        <v>0</v>
      </c>
      <c r="D186" s="16">
        <v>0</v>
      </c>
      <c r="E186" s="16">
        <v>0</v>
      </c>
      <c r="F186" s="17" t="str">
        <f t="shared" si="4"/>
        <v/>
      </c>
      <c r="G186" s="17" t="str">
        <f t="shared" si="5"/>
        <v/>
      </c>
    </row>
    <row r="187" ht="15" spans="1:7">
      <c r="A187" s="13" t="s">
        <v>911</v>
      </c>
      <c r="B187" s="14" t="s">
        <v>912</v>
      </c>
      <c r="C187" s="15">
        <v>0</v>
      </c>
      <c r="D187" s="16">
        <v>0</v>
      </c>
      <c r="E187" s="16">
        <v>0</v>
      </c>
      <c r="F187" s="17" t="str">
        <f t="shared" si="4"/>
        <v/>
      </c>
      <c r="G187" s="17" t="str">
        <f t="shared" si="5"/>
        <v/>
      </c>
    </row>
    <row r="188" ht="15" spans="1:7">
      <c r="A188" s="13" t="s">
        <v>913</v>
      </c>
      <c r="B188" s="14" t="s">
        <v>660</v>
      </c>
      <c r="C188" s="15">
        <v>0</v>
      </c>
      <c r="D188" s="16">
        <v>0</v>
      </c>
      <c r="E188" s="16">
        <v>0</v>
      </c>
      <c r="F188" s="17" t="str">
        <f t="shared" si="4"/>
        <v/>
      </c>
      <c r="G188" s="17" t="str">
        <f t="shared" si="5"/>
        <v/>
      </c>
    </row>
    <row r="189" ht="15" spans="1:7">
      <c r="A189" s="13" t="s">
        <v>914</v>
      </c>
      <c r="B189" s="14" t="s">
        <v>915</v>
      </c>
      <c r="C189" s="15">
        <v>0</v>
      </c>
      <c r="D189" s="16">
        <v>0</v>
      </c>
      <c r="E189" s="16">
        <v>0</v>
      </c>
      <c r="F189" s="17" t="str">
        <f t="shared" si="4"/>
        <v/>
      </c>
      <c r="G189" s="17" t="str">
        <f t="shared" si="5"/>
        <v/>
      </c>
    </row>
    <row r="190" ht="15" spans="1:7">
      <c r="A190" s="13" t="s">
        <v>916</v>
      </c>
      <c r="B190" s="14" t="s">
        <v>642</v>
      </c>
      <c r="C190" s="15">
        <v>1246</v>
      </c>
      <c r="D190" s="16">
        <v>1142</v>
      </c>
      <c r="E190" s="16">
        <v>1107</v>
      </c>
      <c r="F190" s="17">
        <f t="shared" si="4"/>
        <v>0.888</v>
      </c>
      <c r="G190" s="17">
        <f t="shared" si="5"/>
        <v>0.969</v>
      </c>
    </row>
    <row r="191" ht="15" spans="1:7">
      <c r="A191" s="13" t="s">
        <v>917</v>
      </c>
      <c r="B191" s="14" t="s">
        <v>644</v>
      </c>
      <c r="C191" s="15">
        <v>66</v>
      </c>
      <c r="D191" s="16">
        <v>43</v>
      </c>
      <c r="E191" s="16">
        <v>97</v>
      </c>
      <c r="F191" s="17">
        <f t="shared" si="4"/>
        <v>1.47</v>
      </c>
      <c r="G191" s="17">
        <f t="shared" si="5"/>
        <v>2.256</v>
      </c>
    </row>
    <row r="192" ht="15" spans="1:7">
      <c r="A192" s="13" t="s">
        <v>918</v>
      </c>
      <c r="B192" s="14" t="s">
        <v>646</v>
      </c>
      <c r="C192" s="15">
        <v>139</v>
      </c>
      <c r="D192" s="16">
        <v>53</v>
      </c>
      <c r="E192" s="16">
        <v>45</v>
      </c>
      <c r="F192" s="17">
        <f t="shared" si="4"/>
        <v>0.324</v>
      </c>
      <c r="G192" s="17">
        <f t="shared" si="5"/>
        <v>0.849</v>
      </c>
    </row>
    <row r="193" ht="15" spans="1:7">
      <c r="A193" s="13" t="s">
        <v>919</v>
      </c>
      <c r="B193" s="14" t="s">
        <v>920</v>
      </c>
      <c r="C193" s="15">
        <v>30</v>
      </c>
      <c r="D193" s="16">
        <v>15</v>
      </c>
      <c r="E193" s="16">
        <v>20</v>
      </c>
      <c r="F193" s="17">
        <f t="shared" si="4"/>
        <v>0.667</v>
      </c>
      <c r="G193" s="17">
        <f t="shared" si="5"/>
        <v>1.333</v>
      </c>
    </row>
    <row r="194" ht="15" spans="1:7">
      <c r="A194" s="13" t="s">
        <v>921</v>
      </c>
      <c r="B194" s="14" t="s">
        <v>922</v>
      </c>
      <c r="C194" s="15">
        <v>0</v>
      </c>
      <c r="D194" s="16">
        <v>0</v>
      </c>
      <c r="E194" s="16">
        <v>0</v>
      </c>
      <c r="F194" s="17" t="str">
        <f t="shared" si="4"/>
        <v/>
      </c>
      <c r="G194" s="17" t="str">
        <f t="shared" si="5"/>
        <v/>
      </c>
    </row>
    <row r="195" ht="15" spans="1:7">
      <c r="A195" s="13" t="s">
        <v>923</v>
      </c>
      <c r="B195" s="14" t="s">
        <v>731</v>
      </c>
      <c r="C195" s="15">
        <v>10</v>
      </c>
      <c r="D195" s="16">
        <v>2</v>
      </c>
      <c r="E195" s="16">
        <v>10</v>
      </c>
      <c r="F195" s="17">
        <f t="shared" si="4"/>
        <v>1</v>
      </c>
      <c r="G195" s="17">
        <f t="shared" si="5"/>
        <v>5</v>
      </c>
    </row>
    <row r="196" ht="15" spans="1:7">
      <c r="A196" s="13" t="s">
        <v>924</v>
      </c>
      <c r="B196" s="14" t="s">
        <v>925</v>
      </c>
      <c r="C196" s="15">
        <v>0</v>
      </c>
      <c r="D196" s="16">
        <v>29</v>
      </c>
      <c r="E196" s="16">
        <v>0</v>
      </c>
      <c r="F196" s="17" t="str">
        <f t="shared" si="4"/>
        <v/>
      </c>
      <c r="G196" s="17">
        <f t="shared" si="5"/>
        <v>0</v>
      </c>
    </row>
    <row r="197" ht="15" spans="1:7">
      <c r="A197" s="13" t="s">
        <v>926</v>
      </c>
      <c r="B197" s="14" t="s">
        <v>927</v>
      </c>
      <c r="C197" s="15">
        <v>0</v>
      </c>
      <c r="D197" s="16">
        <v>0</v>
      </c>
      <c r="E197" s="16">
        <v>0</v>
      </c>
      <c r="F197" s="17" t="str">
        <f t="shared" ref="F197:F260" si="6">IFERROR($E197/C197,"")</f>
        <v/>
      </c>
      <c r="G197" s="17" t="str">
        <f t="shared" ref="G197:G260" si="7">IFERROR($E197/D197,"")</f>
        <v/>
      </c>
    </row>
    <row r="198" ht="15" spans="1:7">
      <c r="A198" s="13" t="s">
        <v>928</v>
      </c>
      <c r="B198" s="14" t="s">
        <v>929</v>
      </c>
      <c r="C198" s="15">
        <v>0</v>
      </c>
      <c r="D198" s="16">
        <v>0</v>
      </c>
      <c r="E198" s="16">
        <v>0</v>
      </c>
      <c r="F198" s="17" t="str">
        <f t="shared" si="6"/>
        <v/>
      </c>
      <c r="G198" s="17" t="str">
        <f t="shared" si="7"/>
        <v/>
      </c>
    </row>
    <row r="199" ht="15" spans="1:7">
      <c r="A199" s="13" t="s">
        <v>930</v>
      </c>
      <c r="B199" s="14" t="s">
        <v>931</v>
      </c>
      <c r="C199" s="15">
        <v>0</v>
      </c>
      <c r="D199" s="16">
        <v>0</v>
      </c>
      <c r="E199" s="16">
        <v>0</v>
      </c>
      <c r="F199" s="17" t="str">
        <f t="shared" si="6"/>
        <v/>
      </c>
      <c r="G199" s="17" t="str">
        <f t="shared" si="7"/>
        <v/>
      </c>
    </row>
    <row r="200" ht="15" spans="1:7">
      <c r="A200" s="13" t="s">
        <v>932</v>
      </c>
      <c r="B200" s="14" t="s">
        <v>933</v>
      </c>
      <c r="C200" s="15">
        <v>97</v>
      </c>
      <c r="D200" s="16">
        <v>23</v>
      </c>
      <c r="E200" s="16">
        <v>100</v>
      </c>
      <c r="F200" s="17">
        <f t="shared" si="6"/>
        <v>1.031</v>
      </c>
      <c r="G200" s="17">
        <f t="shared" si="7"/>
        <v>4.348</v>
      </c>
    </row>
    <row r="201" ht="15" spans="1:7">
      <c r="A201" s="13" t="s">
        <v>934</v>
      </c>
      <c r="B201" s="14" t="s">
        <v>935</v>
      </c>
      <c r="C201" s="15">
        <v>70</v>
      </c>
      <c r="D201" s="16">
        <v>36</v>
      </c>
      <c r="E201" s="16">
        <v>61</v>
      </c>
      <c r="F201" s="17">
        <f t="shared" si="6"/>
        <v>0.871</v>
      </c>
      <c r="G201" s="17">
        <f t="shared" si="7"/>
        <v>1.694</v>
      </c>
    </row>
    <row r="202" ht="15" spans="1:7">
      <c r="A202" s="13" t="s">
        <v>936</v>
      </c>
      <c r="B202" s="14" t="s">
        <v>660</v>
      </c>
      <c r="C202" s="15">
        <v>0</v>
      </c>
      <c r="D202" s="16">
        <v>0</v>
      </c>
      <c r="E202" s="16">
        <v>0</v>
      </c>
      <c r="F202" s="17" t="str">
        <f t="shared" si="6"/>
        <v/>
      </c>
      <c r="G202" s="17" t="str">
        <f t="shared" si="7"/>
        <v/>
      </c>
    </row>
    <row r="203" ht="15" spans="1:7">
      <c r="A203" s="13" t="s">
        <v>937</v>
      </c>
      <c r="B203" s="14" t="s">
        <v>938</v>
      </c>
      <c r="C203" s="15">
        <v>0</v>
      </c>
      <c r="D203" s="16">
        <v>30</v>
      </c>
      <c r="E203" s="16">
        <v>10</v>
      </c>
      <c r="F203" s="17" t="str">
        <f t="shared" si="6"/>
        <v/>
      </c>
      <c r="G203" s="17">
        <f t="shared" si="7"/>
        <v>0.333</v>
      </c>
    </row>
    <row r="204" ht="15" spans="1:7">
      <c r="A204" s="501" t="s">
        <v>939</v>
      </c>
      <c r="B204" s="14" t="s">
        <v>642</v>
      </c>
      <c r="C204" s="15">
        <v>0</v>
      </c>
      <c r="D204" s="16">
        <v>0</v>
      </c>
      <c r="E204" s="16">
        <v>0</v>
      </c>
      <c r="F204" s="17" t="str">
        <f t="shared" si="6"/>
        <v/>
      </c>
      <c r="G204" s="17" t="str">
        <f t="shared" si="7"/>
        <v/>
      </c>
    </row>
    <row r="205" ht="15" spans="1:7">
      <c r="A205" s="501" t="s">
        <v>940</v>
      </c>
      <c r="B205" s="14" t="s">
        <v>644</v>
      </c>
      <c r="C205" s="15">
        <v>0</v>
      </c>
      <c r="D205" s="16">
        <v>0</v>
      </c>
      <c r="E205" s="16">
        <v>0</v>
      </c>
      <c r="F205" s="17" t="str">
        <f t="shared" si="6"/>
        <v/>
      </c>
      <c r="G205" s="17" t="str">
        <f t="shared" si="7"/>
        <v/>
      </c>
    </row>
    <row r="206" ht="15" spans="1:7">
      <c r="A206" s="501" t="s">
        <v>941</v>
      </c>
      <c r="B206" s="14" t="s">
        <v>646</v>
      </c>
      <c r="C206" s="15">
        <v>0</v>
      </c>
      <c r="D206" s="16">
        <v>0</v>
      </c>
      <c r="E206" s="16">
        <v>0</v>
      </c>
      <c r="F206" s="17" t="str">
        <f t="shared" si="6"/>
        <v/>
      </c>
      <c r="G206" s="17" t="str">
        <f t="shared" si="7"/>
        <v/>
      </c>
    </row>
    <row r="207" ht="15" spans="1:7">
      <c r="A207" s="501" t="s">
        <v>942</v>
      </c>
      <c r="B207" s="14" t="s">
        <v>866</v>
      </c>
      <c r="C207" s="15">
        <v>0</v>
      </c>
      <c r="D207" s="16">
        <v>0</v>
      </c>
      <c r="E207" s="16">
        <v>0</v>
      </c>
      <c r="F207" s="17" t="str">
        <f t="shared" si="6"/>
        <v/>
      </c>
      <c r="G207" s="17" t="str">
        <f t="shared" si="7"/>
        <v/>
      </c>
    </row>
    <row r="208" ht="15" spans="1:7">
      <c r="A208" s="501" t="s">
        <v>943</v>
      </c>
      <c r="B208" s="14" t="s">
        <v>660</v>
      </c>
      <c r="C208" s="15">
        <v>0</v>
      </c>
      <c r="D208" s="16">
        <v>0</v>
      </c>
      <c r="E208" s="16">
        <v>0</v>
      </c>
      <c r="F208" s="17" t="str">
        <f t="shared" si="6"/>
        <v/>
      </c>
      <c r="G208" s="17" t="str">
        <f t="shared" si="7"/>
        <v/>
      </c>
    </row>
    <row r="209" ht="15" spans="1:7">
      <c r="A209" s="501" t="s">
        <v>944</v>
      </c>
      <c r="B209" s="14" t="s">
        <v>945</v>
      </c>
      <c r="C209" s="15">
        <v>0</v>
      </c>
      <c r="D209" s="16">
        <v>0</v>
      </c>
      <c r="E209" s="16">
        <v>0</v>
      </c>
      <c r="F209" s="17" t="str">
        <f t="shared" si="6"/>
        <v/>
      </c>
      <c r="G209" s="17" t="str">
        <f t="shared" si="7"/>
        <v/>
      </c>
    </row>
    <row r="210" ht="15" spans="1:7">
      <c r="A210" s="501" t="s">
        <v>946</v>
      </c>
      <c r="B210" s="14" t="s">
        <v>642</v>
      </c>
      <c r="C210" s="15">
        <v>0</v>
      </c>
      <c r="D210" s="16">
        <v>0</v>
      </c>
      <c r="E210" s="16">
        <v>0</v>
      </c>
      <c r="F210" s="17" t="str">
        <f t="shared" si="6"/>
        <v/>
      </c>
      <c r="G210" s="17" t="str">
        <f t="shared" si="7"/>
        <v/>
      </c>
    </row>
    <row r="211" ht="15" spans="1:7">
      <c r="A211" s="501" t="s">
        <v>947</v>
      </c>
      <c r="B211" s="14" t="s">
        <v>644</v>
      </c>
      <c r="C211" s="15">
        <v>0</v>
      </c>
      <c r="D211" s="16">
        <v>0</v>
      </c>
      <c r="E211" s="16">
        <v>0</v>
      </c>
      <c r="F211" s="17" t="str">
        <f t="shared" si="6"/>
        <v/>
      </c>
      <c r="G211" s="17" t="str">
        <f t="shared" si="7"/>
        <v/>
      </c>
    </row>
    <row r="212" ht="15" spans="1:7">
      <c r="A212" s="501" t="s">
        <v>948</v>
      </c>
      <c r="B212" s="14" t="s">
        <v>646</v>
      </c>
      <c r="C212" s="15">
        <v>0</v>
      </c>
      <c r="D212" s="16">
        <v>0</v>
      </c>
      <c r="E212" s="16">
        <v>0</v>
      </c>
      <c r="F212" s="17" t="str">
        <f t="shared" si="6"/>
        <v/>
      </c>
      <c r="G212" s="17" t="str">
        <f t="shared" si="7"/>
        <v/>
      </c>
    </row>
    <row r="213" ht="15" spans="1:7">
      <c r="A213" s="501" t="s">
        <v>949</v>
      </c>
      <c r="B213" s="14" t="s">
        <v>950</v>
      </c>
      <c r="C213" s="15">
        <v>0</v>
      </c>
      <c r="D213" s="16">
        <v>0</v>
      </c>
      <c r="E213" s="16">
        <v>0</v>
      </c>
      <c r="F213" s="17" t="str">
        <f t="shared" si="6"/>
        <v/>
      </c>
      <c r="G213" s="17" t="str">
        <f t="shared" si="7"/>
        <v/>
      </c>
    </row>
    <row r="214" ht="15" spans="1:7">
      <c r="A214" s="501" t="s">
        <v>951</v>
      </c>
      <c r="B214" s="14" t="s">
        <v>952</v>
      </c>
      <c r="C214" s="15">
        <v>0</v>
      </c>
      <c r="D214" s="16">
        <v>0</v>
      </c>
      <c r="E214" s="16">
        <v>0</v>
      </c>
      <c r="F214" s="17" t="str">
        <f t="shared" si="6"/>
        <v/>
      </c>
      <c r="G214" s="17" t="str">
        <f t="shared" si="7"/>
        <v/>
      </c>
    </row>
    <row r="215" ht="15" spans="1:7">
      <c r="A215" s="13" t="s">
        <v>953</v>
      </c>
      <c r="B215" s="19" t="s">
        <v>954</v>
      </c>
      <c r="C215" s="15">
        <v>0</v>
      </c>
      <c r="D215" s="16">
        <v>0</v>
      </c>
      <c r="E215" s="16">
        <v>0</v>
      </c>
      <c r="F215" s="17" t="str">
        <f t="shared" si="6"/>
        <v/>
      </c>
      <c r="G215" s="17" t="str">
        <f t="shared" si="7"/>
        <v/>
      </c>
    </row>
    <row r="216" ht="15" spans="1:7">
      <c r="A216" s="13" t="s">
        <v>955</v>
      </c>
      <c r="B216" s="19" t="s">
        <v>956</v>
      </c>
      <c r="C216" s="15">
        <v>69</v>
      </c>
      <c r="D216" s="16">
        <v>69</v>
      </c>
      <c r="E216" s="16">
        <v>90</v>
      </c>
      <c r="F216" s="17">
        <f t="shared" si="6"/>
        <v>1.304</v>
      </c>
      <c r="G216" s="17">
        <f t="shared" si="7"/>
        <v>1.304</v>
      </c>
    </row>
    <row r="217" ht="15" spans="1:7">
      <c r="A217" s="13" t="s">
        <v>957</v>
      </c>
      <c r="B217" s="14" t="s">
        <v>642</v>
      </c>
      <c r="C217" s="15">
        <v>0</v>
      </c>
      <c r="D217" s="16">
        <v>0</v>
      </c>
      <c r="E217" s="16">
        <v>0</v>
      </c>
      <c r="F217" s="17" t="str">
        <f t="shared" si="6"/>
        <v/>
      </c>
      <c r="G217" s="17" t="str">
        <f t="shared" si="7"/>
        <v/>
      </c>
    </row>
    <row r="218" ht="15" spans="1:7">
      <c r="A218" s="13" t="s">
        <v>958</v>
      </c>
      <c r="B218" s="14" t="s">
        <v>644</v>
      </c>
      <c r="C218" s="15">
        <v>0</v>
      </c>
      <c r="D218" s="16">
        <v>0</v>
      </c>
      <c r="E218" s="16">
        <v>0</v>
      </c>
      <c r="F218" s="17" t="str">
        <f t="shared" si="6"/>
        <v/>
      </c>
      <c r="G218" s="17" t="str">
        <f t="shared" si="7"/>
        <v/>
      </c>
    </row>
    <row r="219" ht="15" spans="1:7">
      <c r="A219" s="13" t="s">
        <v>959</v>
      </c>
      <c r="B219" s="14" t="s">
        <v>646</v>
      </c>
      <c r="C219" s="15">
        <v>0</v>
      </c>
      <c r="D219" s="16">
        <v>0</v>
      </c>
      <c r="E219" s="16">
        <v>0</v>
      </c>
      <c r="F219" s="17" t="str">
        <f t="shared" si="6"/>
        <v/>
      </c>
      <c r="G219" s="17" t="str">
        <f t="shared" si="7"/>
        <v/>
      </c>
    </row>
    <row r="220" ht="15" spans="1:7">
      <c r="A220" s="13" t="s">
        <v>960</v>
      </c>
      <c r="B220" s="14" t="s">
        <v>866</v>
      </c>
      <c r="C220" s="15">
        <v>0</v>
      </c>
      <c r="D220" s="16">
        <v>0</v>
      </c>
      <c r="E220" s="16">
        <v>0</v>
      </c>
      <c r="F220" s="17" t="str">
        <f t="shared" si="6"/>
        <v/>
      </c>
      <c r="G220" s="17" t="str">
        <f t="shared" si="7"/>
        <v/>
      </c>
    </row>
    <row r="221" ht="15" spans="1:7">
      <c r="A221" s="13" t="s">
        <v>961</v>
      </c>
      <c r="B221" s="14" t="s">
        <v>660</v>
      </c>
      <c r="C221" s="15">
        <v>0</v>
      </c>
      <c r="D221" s="16">
        <v>0</v>
      </c>
      <c r="E221" s="16">
        <v>0</v>
      </c>
      <c r="F221" s="17" t="str">
        <f t="shared" si="6"/>
        <v/>
      </c>
      <c r="G221" s="17" t="str">
        <f t="shared" si="7"/>
        <v/>
      </c>
    </row>
    <row r="222" ht="15" spans="1:7">
      <c r="A222" s="13" t="s">
        <v>962</v>
      </c>
      <c r="B222" s="14" t="s">
        <v>963</v>
      </c>
      <c r="C222" s="15">
        <v>0</v>
      </c>
      <c r="D222" s="16">
        <v>0</v>
      </c>
      <c r="E222" s="16">
        <v>0</v>
      </c>
      <c r="F222" s="17" t="str">
        <f t="shared" si="6"/>
        <v/>
      </c>
      <c r="G222" s="17" t="str">
        <f t="shared" si="7"/>
        <v/>
      </c>
    </row>
    <row r="223" ht="15" spans="1:7">
      <c r="A223" s="13" t="s">
        <v>964</v>
      </c>
      <c r="B223" s="14" t="s">
        <v>965</v>
      </c>
      <c r="C223" s="15">
        <v>0</v>
      </c>
      <c r="D223" s="16">
        <v>0</v>
      </c>
      <c r="E223" s="16">
        <v>0</v>
      </c>
      <c r="F223" s="17" t="str">
        <f t="shared" si="6"/>
        <v/>
      </c>
      <c r="G223" s="17" t="str">
        <f t="shared" si="7"/>
        <v/>
      </c>
    </row>
    <row r="224" ht="15" spans="1:7">
      <c r="A224" s="13" t="s">
        <v>966</v>
      </c>
      <c r="B224" s="20" t="s">
        <v>967</v>
      </c>
      <c r="C224" s="15">
        <v>0</v>
      </c>
      <c r="D224" s="16">
        <v>0</v>
      </c>
      <c r="E224" s="16">
        <v>0</v>
      </c>
      <c r="F224" s="17" t="str">
        <f t="shared" si="6"/>
        <v/>
      </c>
      <c r="G224" s="17" t="str">
        <f t="shared" si="7"/>
        <v/>
      </c>
    </row>
    <row r="225" ht="15" spans="1:7">
      <c r="A225" s="13" t="s">
        <v>968</v>
      </c>
      <c r="B225" s="20" t="s">
        <v>969</v>
      </c>
      <c r="C225" s="15">
        <v>0</v>
      </c>
      <c r="D225" s="16">
        <v>0</v>
      </c>
      <c r="E225" s="16">
        <v>0</v>
      </c>
      <c r="F225" s="17" t="str">
        <f t="shared" si="6"/>
        <v/>
      </c>
      <c r="G225" s="17" t="str">
        <f t="shared" si="7"/>
        <v/>
      </c>
    </row>
    <row r="226" ht="15" spans="1:7">
      <c r="A226" s="13" t="s">
        <v>970</v>
      </c>
      <c r="B226" s="20" t="s">
        <v>971</v>
      </c>
      <c r="C226" s="15">
        <v>0</v>
      </c>
      <c r="D226" s="16">
        <v>0</v>
      </c>
      <c r="E226" s="16">
        <v>0</v>
      </c>
      <c r="F226" s="17" t="str">
        <f t="shared" si="6"/>
        <v/>
      </c>
      <c r="G226" s="17" t="str">
        <f t="shared" si="7"/>
        <v/>
      </c>
    </row>
    <row r="227" ht="15" spans="1:7">
      <c r="A227" s="13" t="s">
        <v>972</v>
      </c>
      <c r="B227" s="20" t="s">
        <v>973</v>
      </c>
      <c r="C227" s="15">
        <v>0</v>
      </c>
      <c r="D227" s="16">
        <v>0</v>
      </c>
      <c r="E227" s="16">
        <v>0</v>
      </c>
      <c r="F227" s="17" t="str">
        <f t="shared" si="6"/>
        <v/>
      </c>
      <c r="G227" s="17" t="str">
        <f t="shared" si="7"/>
        <v/>
      </c>
    </row>
    <row r="228" ht="15" spans="1:7">
      <c r="A228" s="13" t="s">
        <v>974</v>
      </c>
      <c r="B228" s="20" t="s">
        <v>975</v>
      </c>
      <c r="C228" s="15">
        <v>0</v>
      </c>
      <c r="D228" s="16">
        <v>0</v>
      </c>
      <c r="E228" s="16">
        <v>0</v>
      </c>
      <c r="F228" s="17" t="str">
        <f t="shared" si="6"/>
        <v/>
      </c>
      <c r="G228" s="17" t="str">
        <f t="shared" si="7"/>
        <v/>
      </c>
    </row>
    <row r="229" ht="15" spans="1:7">
      <c r="A229" s="13" t="s">
        <v>976</v>
      </c>
      <c r="B229" s="20" t="s">
        <v>977</v>
      </c>
      <c r="C229" s="15">
        <v>0</v>
      </c>
      <c r="D229" s="16">
        <v>0</v>
      </c>
      <c r="E229" s="16">
        <v>0</v>
      </c>
      <c r="F229" s="17" t="str">
        <f t="shared" si="6"/>
        <v/>
      </c>
      <c r="G229" s="17" t="str">
        <f t="shared" si="7"/>
        <v/>
      </c>
    </row>
    <row r="230" ht="15" spans="1:7">
      <c r="A230" s="13" t="s">
        <v>978</v>
      </c>
      <c r="B230" s="20" t="s">
        <v>979</v>
      </c>
      <c r="C230" s="15">
        <v>0</v>
      </c>
      <c r="D230" s="16">
        <v>0</v>
      </c>
      <c r="E230" s="16">
        <v>0</v>
      </c>
      <c r="F230" s="17" t="str">
        <f t="shared" si="6"/>
        <v/>
      </c>
      <c r="G230" s="17" t="str">
        <f t="shared" si="7"/>
        <v/>
      </c>
    </row>
    <row r="231" ht="15" spans="1:7">
      <c r="A231" s="13" t="s">
        <v>980</v>
      </c>
      <c r="B231" s="19" t="s">
        <v>981</v>
      </c>
      <c r="C231" s="15">
        <v>0</v>
      </c>
      <c r="D231" s="16">
        <v>0</v>
      </c>
      <c r="E231" s="16">
        <v>0</v>
      </c>
      <c r="F231" s="17" t="str">
        <f t="shared" si="6"/>
        <v/>
      </c>
      <c r="G231" s="17" t="str">
        <f t="shared" si="7"/>
        <v/>
      </c>
    </row>
    <row r="232" ht="15" spans="1:7">
      <c r="A232" s="13" t="s">
        <v>982</v>
      </c>
      <c r="B232" s="14" t="s">
        <v>983</v>
      </c>
      <c r="C232" s="15">
        <v>0</v>
      </c>
      <c r="D232" s="16">
        <v>0</v>
      </c>
      <c r="E232" s="16">
        <v>0</v>
      </c>
      <c r="F232" s="17" t="str">
        <f t="shared" si="6"/>
        <v/>
      </c>
      <c r="G232" s="17" t="str">
        <f t="shared" si="7"/>
        <v/>
      </c>
    </row>
    <row r="233" ht="15" spans="1:7">
      <c r="A233" s="13" t="s">
        <v>984</v>
      </c>
      <c r="B233" s="14" t="s">
        <v>985</v>
      </c>
      <c r="C233" s="15">
        <v>0</v>
      </c>
      <c r="D233" s="16">
        <v>0</v>
      </c>
      <c r="E233" s="16">
        <v>0</v>
      </c>
      <c r="F233" s="17" t="str">
        <f t="shared" si="6"/>
        <v/>
      </c>
      <c r="G233" s="17" t="str">
        <f t="shared" si="7"/>
        <v/>
      </c>
    </row>
    <row r="234" ht="15" spans="1:7">
      <c r="A234" s="13" t="s">
        <v>986</v>
      </c>
      <c r="B234" s="14" t="s">
        <v>987</v>
      </c>
      <c r="C234" s="15">
        <v>0</v>
      </c>
      <c r="D234" s="16">
        <v>0</v>
      </c>
      <c r="E234" s="16">
        <v>0</v>
      </c>
      <c r="F234" s="17" t="str">
        <f t="shared" si="6"/>
        <v/>
      </c>
      <c r="G234" s="17" t="str">
        <f t="shared" si="7"/>
        <v/>
      </c>
    </row>
    <row r="235" ht="15" spans="1:7">
      <c r="A235" s="13" t="s">
        <v>988</v>
      </c>
      <c r="B235" s="19" t="s">
        <v>989</v>
      </c>
      <c r="C235" s="15">
        <v>0</v>
      </c>
      <c r="D235" s="16">
        <v>0</v>
      </c>
      <c r="E235" s="16">
        <v>0</v>
      </c>
      <c r="F235" s="17" t="str">
        <f t="shared" si="6"/>
        <v/>
      </c>
      <c r="G235" s="17" t="str">
        <f t="shared" si="7"/>
        <v/>
      </c>
    </row>
    <row r="236" ht="15" spans="1:7">
      <c r="A236" s="13" t="s">
        <v>990</v>
      </c>
      <c r="B236" s="19" t="s">
        <v>991</v>
      </c>
      <c r="C236" s="15">
        <v>0</v>
      </c>
      <c r="D236" s="16">
        <v>0</v>
      </c>
      <c r="E236" s="16">
        <v>0</v>
      </c>
      <c r="F236" s="17" t="str">
        <f t="shared" si="6"/>
        <v/>
      </c>
      <c r="G236" s="17" t="str">
        <f t="shared" si="7"/>
        <v/>
      </c>
    </row>
    <row r="237" ht="15" spans="1:7">
      <c r="A237" s="24" t="s">
        <v>992</v>
      </c>
      <c r="B237" s="19" t="s">
        <v>993</v>
      </c>
      <c r="C237" s="15">
        <v>0</v>
      </c>
      <c r="D237" s="16">
        <v>0</v>
      </c>
      <c r="E237" s="16">
        <v>0</v>
      </c>
      <c r="F237" s="17" t="str">
        <f t="shared" si="6"/>
        <v/>
      </c>
      <c r="G237" s="17" t="str">
        <f t="shared" si="7"/>
        <v/>
      </c>
    </row>
    <row r="238" ht="15" spans="1:7">
      <c r="A238" s="13" t="s">
        <v>994</v>
      </c>
      <c r="B238" s="20" t="s">
        <v>995</v>
      </c>
      <c r="C238" s="15">
        <v>0</v>
      </c>
      <c r="D238" s="16">
        <v>0</v>
      </c>
      <c r="E238" s="16">
        <v>0</v>
      </c>
      <c r="F238" s="17" t="str">
        <f t="shared" si="6"/>
        <v/>
      </c>
      <c r="G238" s="17" t="str">
        <f t="shared" si="7"/>
        <v/>
      </c>
    </row>
    <row r="239" ht="15" spans="1:7">
      <c r="A239" s="13" t="s">
        <v>996</v>
      </c>
      <c r="B239" s="14" t="s">
        <v>997</v>
      </c>
      <c r="C239" s="15">
        <v>0</v>
      </c>
      <c r="D239" s="16">
        <v>0</v>
      </c>
      <c r="E239" s="16">
        <v>0</v>
      </c>
      <c r="F239" s="17" t="str">
        <f t="shared" si="6"/>
        <v/>
      </c>
      <c r="G239" s="17" t="str">
        <f t="shared" si="7"/>
        <v/>
      </c>
    </row>
    <row r="240" ht="15" spans="1:7">
      <c r="A240" s="13" t="s">
        <v>998</v>
      </c>
      <c r="B240" s="14" t="s">
        <v>79</v>
      </c>
      <c r="C240" s="15">
        <v>0</v>
      </c>
      <c r="D240" s="16">
        <v>0</v>
      </c>
      <c r="E240" s="16">
        <v>0</v>
      </c>
      <c r="F240" s="17" t="str">
        <f t="shared" si="6"/>
        <v/>
      </c>
      <c r="G240" s="17" t="str">
        <f t="shared" si="7"/>
        <v/>
      </c>
    </row>
    <row r="241" ht="15" spans="1:7">
      <c r="A241" s="13" t="s">
        <v>999</v>
      </c>
      <c r="B241" s="19" t="s">
        <v>642</v>
      </c>
      <c r="C241" s="15">
        <v>0</v>
      </c>
      <c r="D241" s="16">
        <v>0</v>
      </c>
      <c r="E241" s="16">
        <v>0</v>
      </c>
      <c r="F241" s="17" t="str">
        <f t="shared" si="6"/>
        <v/>
      </c>
      <c r="G241" s="17" t="str">
        <f t="shared" si="7"/>
        <v/>
      </c>
    </row>
    <row r="242" ht="15" spans="1:7">
      <c r="A242" s="13" t="s">
        <v>1000</v>
      </c>
      <c r="B242" s="19" t="s">
        <v>644</v>
      </c>
      <c r="C242" s="15">
        <v>0</v>
      </c>
      <c r="D242" s="16">
        <v>0</v>
      </c>
      <c r="E242" s="16">
        <v>0</v>
      </c>
      <c r="F242" s="17" t="str">
        <f t="shared" si="6"/>
        <v/>
      </c>
      <c r="G242" s="17" t="str">
        <f t="shared" si="7"/>
        <v/>
      </c>
    </row>
    <row r="243" ht="15" spans="1:7">
      <c r="A243" s="13" t="s">
        <v>1001</v>
      </c>
      <c r="B243" s="19" t="s">
        <v>646</v>
      </c>
      <c r="C243" s="15">
        <v>0</v>
      </c>
      <c r="D243" s="16">
        <v>0</v>
      </c>
      <c r="E243" s="16">
        <v>0</v>
      </c>
      <c r="F243" s="17" t="str">
        <f t="shared" si="6"/>
        <v/>
      </c>
      <c r="G243" s="17" t="str">
        <f t="shared" si="7"/>
        <v/>
      </c>
    </row>
    <row r="244" ht="15" spans="1:7">
      <c r="A244" s="13" t="s">
        <v>1002</v>
      </c>
      <c r="B244" s="19" t="s">
        <v>660</v>
      </c>
      <c r="C244" s="15">
        <v>0</v>
      </c>
      <c r="D244" s="16">
        <v>0</v>
      </c>
      <c r="E244" s="16">
        <v>0</v>
      </c>
      <c r="F244" s="17" t="str">
        <f t="shared" si="6"/>
        <v/>
      </c>
      <c r="G244" s="17" t="str">
        <f t="shared" si="7"/>
        <v/>
      </c>
    </row>
    <row r="245" ht="15" spans="1:7">
      <c r="A245" s="13" t="s">
        <v>1003</v>
      </c>
      <c r="B245" s="19" t="s">
        <v>1004</v>
      </c>
      <c r="C245" s="15">
        <v>0</v>
      </c>
      <c r="D245" s="16">
        <v>0</v>
      </c>
      <c r="E245" s="16">
        <v>0</v>
      </c>
      <c r="F245" s="17" t="str">
        <f t="shared" si="6"/>
        <v/>
      </c>
      <c r="G245" s="17" t="str">
        <f t="shared" si="7"/>
        <v/>
      </c>
    </row>
    <row r="246" ht="15" spans="1:7">
      <c r="A246" s="13" t="s">
        <v>1005</v>
      </c>
      <c r="B246" s="19" t="s">
        <v>1006</v>
      </c>
      <c r="C246" s="15">
        <v>0</v>
      </c>
      <c r="D246" s="16">
        <v>0</v>
      </c>
      <c r="E246" s="16">
        <v>0</v>
      </c>
      <c r="F246" s="17" t="str">
        <f t="shared" si="6"/>
        <v/>
      </c>
      <c r="G246" s="17" t="str">
        <f t="shared" si="7"/>
        <v/>
      </c>
    </row>
    <row r="247" ht="15" spans="1:7">
      <c r="A247" s="13" t="s">
        <v>1007</v>
      </c>
      <c r="B247" s="19" t="s">
        <v>1008</v>
      </c>
      <c r="C247" s="15">
        <v>0</v>
      </c>
      <c r="D247" s="16">
        <v>0</v>
      </c>
      <c r="E247" s="16">
        <v>0</v>
      </c>
      <c r="F247" s="17" t="str">
        <f t="shared" si="6"/>
        <v/>
      </c>
      <c r="G247" s="17" t="str">
        <f t="shared" si="7"/>
        <v/>
      </c>
    </row>
    <row r="248" ht="15" spans="1:7">
      <c r="A248" s="13" t="s">
        <v>1009</v>
      </c>
      <c r="B248" s="19" t="s">
        <v>1010</v>
      </c>
      <c r="C248" s="15">
        <v>0</v>
      </c>
      <c r="D248" s="16">
        <v>0</v>
      </c>
      <c r="E248" s="16">
        <v>0</v>
      </c>
      <c r="F248" s="17" t="str">
        <f t="shared" si="6"/>
        <v/>
      </c>
      <c r="G248" s="17" t="str">
        <f t="shared" si="7"/>
        <v/>
      </c>
    </row>
    <row r="249" ht="15" spans="1:7">
      <c r="A249" s="13" t="s">
        <v>1011</v>
      </c>
      <c r="B249" s="14" t="s">
        <v>1012</v>
      </c>
      <c r="C249" s="15">
        <v>0</v>
      </c>
      <c r="D249" s="16">
        <v>0</v>
      </c>
      <c r="E249" s="16">
        <v>0</v>
      </c>
      <c r="F249" s="17" t="str">
        <f t="shared" si="6"/>
        <v/>
      </c>
      <c r="G249" s="17" t="str">
        <f t="shared" si="7"/>
        <v/>
      </c>
    </row>
    <row r="250" ht="15" spans="1:7">
      <c r="A250" s="13" t="s">
        <v>1013</v>
      </c>
      <c r="B250" s="14" t="s">
        <v>1014</v>
      </c>
      <c r="C250" s="15">
        <v>0</v>
      </c>
      <c r="D250" s="16">
        <v>0</v>
      </c>
      <c r="E250" s="16">
        <v>0</v>
      </c>
      <c r="F250" s="17" t="str">
        <f t="shared" si="6"/>
        <v/>
      </c>
      <c r="G250" s="17" t="str">
        <f t="shared" si="7"/>
        <v/>
      </c>
    </row>
    <row r="251" ht="15" spans="1:7">
      <c r="A251" s="13" t="s">
        <v>1015</v>
      </c>
      <c r="B251" s="19" t="s">
        <v>1016</v>
      </c>
      <c r="C251" s="15">
        <v>0</v>
      </c>
      <c r="D251" s="16">
        <v>0</v>
      </c>
      <c r="E251" s="16">
        <v>0</v>
      </c>
      <c r="F251" s="17" t="str">
        <f t="shared" si="6"/>
        <v/>
      </c>
      <c r="G251" s="17" t="str">
        <f t="shared" si="7"/>
        <v/>
      </c>
    </row>
    <row r="252" ht="15" spans="1:7">
      <c r="A252" s="13" t="s">
        <v>1017</v>
      </c>
      <c r="B252" s="20" t="s">
        <v>1018</v>
      </c>
      <c r="C252" s="15">
        <v>0</v>
      </c>
      <c r="D252" s="16">
        <v>0</v>
      </c>
      <c r="E252" s="16">
        <v>0</v>
      </c>
      <c r="F252" s="17" t="str">
        <f t="shared" si="6"/>
        <v/>
      </c>
      <c r="G252" s="17" t="str">
        <f t="shared" si="7"/>
        <v/>
      </c>
    </row>
    <row r="253" ht="15" spans="1:7">
      <c r="A253" s="13" t="s">
        <v>1019</v>
      </c>
      <c r="B253" s="21" t="s">
        <v>1020</v>
      </c>
      <c r="C253" s="15">
        <v>0</v>
      </c>
      <c r="D253" s="16">
        <v>0</v>
      </c>
      <c r="E253" s="16">
        <v>0</v>
      </c>
      <c r="F253" s="17" t="str">
        <f t="shared" si="6"/>
        <v/>
      </c>
      <c r="G253" s="17" t="str">
        <f t="shared" si="7"/>
        <v/>
      </c>
    </row>
    <row r="254" ht="15" spans="1:7">
      <c r="A254" s="13" t="s">
        <v>1021</v>
      </c>
      <c r="B254" s="14" t="s">
        <v>1022</v>
      </c>
      <c r="C254" s="15">
        <v>0</v>
      </c>
      <c r="D254" s="16">
        <v>0</v>
      </c>
      <c r="E254" s="16">
        <v>0</v>
      </c>
      <c r="F254" s="17" t="str">
        <f t="shared" si="6"/>
        <v/>
      </c>
      <c r="G254" s="17" t="str">
        <f t="shared" si="7"/>
        <v/>
      </c>
    </row>
    <row r="255" ht="15" spans="1:7">
      <c r="A255" s="13" t="s">
        <v>1023</v>
      </c>
      <c r="B255" s="14" t="s">
        <v>1024</v>
      </c>
      <c r="C255" s="15">
        <v>0</v>
      </c>
      <c r="D255" s="16">
        <v>0</v>
      </c>
      <c r="E255" s="16">
        <v>0</v>
      </c>
      <c r="F255" s="17" t="str">
        <f t="shared" si="6"/>
        <v/>
      </c>
      <c r="G255" s="17" t="str">
        <f t="shared" si="7"/>
        <v/>
      </c>
    </row>
    <row r="256" ht="15" spans="1:7">
      <c r="A256" s="13" t="s">
        <v>1025</v>
      </c>
      <c r="B256" s="19" t="s">
        <v>1026</v>
      </c>
      <c r="C256" s="15">
        <v>0</v>
      </c>
      <c r="D256" s="16">
        <v>0</v>
      </c>
      <c r="E256" s="16">
        <v>0</v>
      </c>
      <c r="F256" s="17" t="str">
        <f t="shared" si="6"/>
        <v/>
      </c>
      <c r="G256" s="17" t="str">
        <f t="shared" si="7"/>
        <v/>
      </c>
    </row>
    <row r="257" ht="15" spans="1:7">
      <c r="A257" s="13" t="s">
        <v>1027</v>
      </c>
      <c r="B257" s="19" t="s">
        <v>1028</v>
      </c>
      <c r="C257" s="15">
        <v>0</v>
      </c>
      <c r="D257" s="16">
        <v>0</v>
      </c>
      <c r="E257" s="16">
        <v>0</v>
      </c>
      <c r="F257" s="17" t="str">
        <f t="shared" si="6"/>
        <v/>
      </c>
      <c r="G257" s="17" t="str">
        <f t="shared" si="7"/>
        <v/>
      </c>
    </row>
    <row r="258" ht="15" spans="1:7">
      <c r="A258" s="13" t="s">
        <v>1029</v>
      </c>
      <c r="B258" s="19" t="s">
        <v>1030</v>
      </c>
      <c r="C258" s="15">
        <v>0</v>
      </c>
      <c r="D258" s="16">
        <v>0</v>
      </c>
      <c r="E258" s="16">
        <v>0</v>
      </c>
      <c r="F258" s="17" t="str">
        <f t="shared" si="6"/>
        <v/>
      </c>
      <c r="G258" s="17" t="str">
        <f t="shared" si="7"/>
        <v/>
      </c>
    </row>
    <row r="259" ht="15" spans="1:7">
      <c r="A259" s="13" t="s">
        <v>1031</v>
      </c>
      <c r="B259" s="19" t="s">
        <v>1032</v>
      </c>
      <c r="C259" s="15">
        <v>18</v>
      </c>
      <c r="D259" s="16">
        <v>3</v>
      </c>
      <c r="E259" s="16">
        <v>18</v>
      </c>
      <c r="F259" s="17">
        <f t="shared" si="6"/>
        <v>1</v>
      </c>
      <c r="G259" s="17">
        <f t="shared" si="7"/>
        <v>6</v>
      </c>
    </row>
    <row r="260" ht="15" spans="1:7">
      <c r="A260" s="13" t="s">
        <v>1033</v>
      </c>
      <c r="B260" s="14" t="s">
        <v>1034</v>
      </c>
      <c r="C260" s="15">
        <v>0</v>
      </c>
      <c r="D260" s="16">
        <v>0</v>
      </c>
      <c r="E260" s="16">
        <v>0</v>
      </c>
      <c r="F260" s="17" t="str">
        <f t="shared" si="6"/>
        <v/>
      </c>
      <c r="G260" s="17" t="str">
        <f t="shared" si="7"/>
        <v/>
      </c>
    </row>
    <row r="261" ht="15" spans="1:7">
      <c r="A261" s="13" t="s">
        <v>1035</v>
      </c>
      <c r="B261" s="14" t="s">
        <v>1036</v>
      </c>
      <c r="C261" s="15">
        <v>0</v>
      </c>
      <c r="D261" s="16">
        <v>0</v>
      </c>
      <c r="E261" s="16">
        <v>0</v>
      </c>
      <c r="F261" s="17" t="str">
        <f t="shared" ref="F261:F324" si="8">IFERROR($E261/C261,"")</f>
        <v/>
      </c>
      <c r="G261" s="17" t="str">
        <f t="shared" ref="G261:G324" si="9">IFERROR($E261/D261,"")</f>
        <v/>
      </c>
    </row>
    <row r="262" ht="15" spans="1:7">
      <c r="A262" s="13" t="s">
        <v>1037</v>
      </c>
      <c r="B262" s="19" t="s">
        <v>642</v>
      </c>
      <c r="C262" s="15">
        <v>1796</v>
      </c>
      <c r="D262" s="16">
        <v>1562</v>
      </c>
      <c r="E262" s="16">
        <v>1830</v>
      </c>
      <c r="F262" s="17">
        <f t="shared" si="8"/>
        <v>1.019</v>
      </c>
      <c r="G262" s="17">
        <f t="shared" si="9"/>
        <v>1.172</v>
      </c>
    </row>
    <row r="263" ht="15" spans="1:7">
      <c r="A263" s="13" t="s">
        <v>1038</v>
      </c>
      <c r="B263" s="19" t="s">
        <v>644</v>
      </c>
      <c r="C263" s="15">
        <v>0</v>
      </c>
      <c r="D263" s="16">
        <v>11</v>
      </c>
      <c r="E263" s="16">
        <v>0</v>
      </c>
      <c r="F263" s="17" t="str">
        <f t="shared" si="8"/>
        <v/>
      </c>
      <c r="G263" s="17">
        <f t="shared" si="9"/>
        <v>0</v>
      </c>
    </row>
    <row r="264" ht="15" spans="1:7">
      <c r="A264" s="13" t="s">
        <v>1039</v>
      </c>
      <c r="B264" s="14" t="s">
        <v>646</v>
      </c>
      <c r="C264" s="15">
        <v>0</v>
      </c>
      <c r="D264" s="16">
        <v>0</v>
      </c>
      <c r="E264" s="16">
        <v>0</v>
      </c>
      <c r="F264" s="17" t="str">
        <f t="shared" si="8"/>
        <v/>
      </c>
      <c r="G264" s="17" t="str">
        <f t="shared" si="9"/>
        <v/>
      </c>
    </row>
    <row r="265" ht="15" spans="1:7">
      <c r="A265" s="13" t="s">
        <v>1040</v>
      </c>
      <c r="B265" s="14" t="s">
        <v>731</v>
      </c>
      <c r="C265" s="15">
        <v>843</v>
      </c>
      <c r="D265" s="16">
        <v>203</v>
      </c>
      <c r="E265" s="16">
        <v>284</v>
      </c>
      <c r="F265" s="17">
        <f t="shared" si="8"/>
        <v>0.337</v>
      </c>
      <c r="G265" s="17">
        <f t="shared" si="9"/>
        <v>1.399</v>
      </c>
    </row>
    <row r="266" ht="15" spans="1:7">
      <c r="A266" s="13" t="s">
        <v>1041</v>
      </c>
      <c r="B266" s="14" t="s">
        <v>1042</v>
      </c>
      <c r="C266" s="15">
        <v>0</v>
      </c>
      <c r="D266" s="16">
        <v>0</v>
      </c>
      <c r="E266" s="16">
        <v>0</v>
      </c>
      <c r="F266" s="17" t="str">
        <f t="shared" si="8"/>
        <v/>
      </c>
      <c r="G266" s="17" t="str">
        <f t="shared" si="9"/>
        <v/>
      </c>
    </row>
    <row r="267" ht="15" spans="1:7">
      <c r="A267" s="13" t="s">
        <v>1043</v>
      </c>
      <c r="B267" s="19" t="s">
        <v>1044</v>
      </c>
      <c r="C267" s="15">
        <v>0</v>
      </c>
      <c r="D267" s="16">
        <v>0</v>
      </c>
      <c r="E267" s="16">
        <v>0</v>
      </c>
      <c r="F267" s="17" t="str">
        <f t="shared" si="8"/>
        <v/>
      </c>
      <c r="G267" s="17" t="str">
        <f t="shared" si="9"/>
        <v/>
      </c>
    </row>
    <row r="268" ht="15" spans="1:7">
      <c r="A268" s="13" t="s">
        <v>1045</v>
      </c>
      <c r="B268" s="19" t="s">
        <v>1046</v>
      </c>
      <c r="C268" s="15">
        <v>0</v>
      </c>
      <c r="D268" s="16">
        <v>0</v>
      </c>
      <c r="E268" s="16">
        <v>0</v>
      </c>
      <c r="F268" s="17" t="str">
        <f t="shared" si="8"/>
        <v/>
      </c>
      <c r="G268" s="17" t="str">
        <f t="shared" si="9"/>
        <v/>
      </c>
    </row>
    <row r="269" ht="15" spans="1:7">
      <c r="A269" s="13" t="s">
        <v>1047</v>
      </c>
      <c r="B269" s="19" t="s">
        <v>1048</v>
      </c>
      <c r="C269" s="15">
        <v>0</v>
      </c>
      <c r="D269" s="16">
        <v>0</v>
      </c>
      <c r="E269" s="16">
        <v>0</v>
      </c>
      <c r="F269" s="17" t="str">
        <f t="shared" si="8"/>
        <v/>
      </c>
      <c r="G269" s="17" t="str">
        <f t="shared" si="9"/>
        <v/>
      </c>
    </row>
    <row r="270" ht="15" spans="1:7">
      <c r="A270" s="13" t="s">
        <v>1049</v>
      </c>
      <c r="B270" s="20" t="s">
        <v>660</v>
      </c>
      <c r="C270" s="15">
        <v>0</v>
      </c>
      <c r="D270" s="16">
        <v>0</v>
      </c>
      <c r="E270" s="16">
        <v>0</v>
      </c>
      <c r="F270" s="17" t="str">
        <f t="shared" si="8"/>
        <v/>
      </c>
      <c r="G270" s="17" t="str">
        <f t="shared" si="9"/>
        <v/>
      </c>
    </row>
    <row r="271" ht="15" spans="1:7">
      <c r="A271" s="13" t="s">
        <v>1050</v>
      </c>
      <c r="B271" s="14" t="s">
        <v>1051</v>
      </c>
      <c r="C271" s="15">
        <v>164</v>
      </c>
      <c r="D271" s="16">
        <v>121</v>
      </c>
      <c r="E271" s="16">
        <v>15</v>
      </c>
      <c r="F271" s="17">
        <f t="shared" si="8"/>
        <v>0.091</v>
      </c>
      <c r="G271" s="17">
        <f t="shared" si="9"/>
        <v>0.124</v>
      </c>
    </row>
    <row r="272" ht="15" spans="1:7">
      <c r="A272" s="13" t="s">
        <v>1052</v>
      </c>
      <c r="B272" s="21" t="s">
        <v>642</v>
      </c>
      <c r="C272" s="15">
        <v>0</v>
      </c>
      <c r="D272" s="16">
        <v>0</v>
      </c>
      <c r="E272" s="16">
        <v>0</v>
      </c>
      <c r="F272" s="17" t="str">
        <f t="shared" si="8"/>
        <v/>
      </c>
      <c r="G272" s="17" t="str">
        <f t="shared" si="9"/>
        <v/>
      </c>
    </row>
    <row r="273" ht="15" spans="1:7">
      <c r="A273" s="13" t="s">
        <v>1053</v>
      </c>
      <c r="B273" s="19" t="s">
        <v>644</v>
      </c>
      <c r="C273" s="15">
        <v>0</v>
      </c>
      <c r="D273" s="16">
        <v>0</v>
      </c>
      <c r="E273" s="16">
        <v>0</v>
      </c>
      <c r="F273" s="17" t="str">
        <f t="shared" si="8"/>
        <v/>
      </c>
      <c r="G273" s="17" t="str">
        <f t="shared" si="9"/>
        <v/>
      </c>
    </row>
    <row r="274" ht="15" spans="1:7">
      <c r="A274" s="13" t="s">
        <v>1054</v>
      </c>
      <c r="B274" s="19" t="s">
        <v>646</v>
      </c>
      <c r="C274" s="15">
        <v>0</v>
      </c>
      <c r="D274" s="16">
        <v>0</v>
      </c>
      <c r="E274" s="16">
        <v>0</v>
      </c>
      <c r="F274" s="17" t="str">
        <f t="shared" si="8"/>
        <v/>
      </c>
      <c r="G274" s="17" t="str">
        <f t="shared" si="9"/>
        <v/>
      </c>
    </row>
    <row r="275" ht="15" spans="1:7">
      <c r="A275" s="13" t="s">
        <v>1055</v>
      </c>
      <c r="B275" s="19" t="s">
        <v>1056</v>
      </c>
      <c r="C275" s="15">
        <v>0</v>
      </c>
      <c r="D275" s="16">
        <v>0</v>
      </c>
      <c r="E275" s="16">
        <v>0</v>
      </c>
      <c r="F275" s="17" t="str">
        <f t="shared" si="8"/>
        <v/>
      </c>
      <c r="G275" s="17" t="str">
        <f t="shared" si="9"/>
        <v/>
      </c>
    </row>
    <row r="276" ht="15" spans="1:7">
      <c r="A276" s="13" t="s">
        <v>1057</v>
      </c>
      <c r="B276" s="19" t="s">
        <v>660</v>
      </c>
      <c r="C276" s="15">
        <v>0</v>
      </c>
      <c r="D276" s="16">
        <v>0</v>
      </c>
      <c r="E276" s="16">
        <v>0</v>
      </c>
      <c r="F276" s="17" t="str">
        <f t="shared" si="8"/>
        <v/>
      </c>
      <c r="G276" s="17" t="str">
        <f t="shared" si="9"/>
        <v/>
      </c>
    </row>
    <row r="277" ht="15" spans="1:7">
      <c r="A277" s="13" t="s">
        <v>1058</v>
      </c>
      <c r="B277" s="19" t="s">
        <v>1059</v>
      </c>
      <c r="C277" s="15">
        <v>10</v>
      </c>
      <c r="D277" s="16">
        <v>6</v>
      </c>
      <c r="E277" s="16">
        <v>14</v>
      </c>
      <c r="F277" s="17">
        <f t="shared" si="8"/>
        <v>1.4</v>
      </c>
      <c r="G277" s="17">
        <f t="shared" si="9"/>
        <v>2.333</v>
      </c>
    </row>
    <row r="278" ht="15" spans="1:7">
      <c r="A278" s="13" t="s">
        <v>1060</v>
      </c>
      <c r="B278" s="21" t="s">
        <v>642</v>
      </c>
      <c r="C278" s="15">
        <v>0</v>
      </c>
      <c r="D278" s="16">
        <v>0</v>
      </c>
      <c r="E278" s="16">
        <v>0</v>
      </c>
      <c r="F278" s="17" t="str">
        <f t="shared" si="8"/>
        <v/>
      </c>
      <c r="G278" s="17" t="str">
        <f t="shared" si="9"/>
        <v/>
      </c>
    </row>
    <row r="279" ht="15" spans="1:7">
      <c r="A279" s="13" t="s">
        <v>1061</v>
      </c>
      <c r="B279" s="14" t="s">
        <v>644</v>
      </c>
      <c r="C279" s="15">
        <v>0</v>
      </c>
      <c r="D279" s="16">
        <v>0</v>
      </c>
      <c r="E279" s="16">
        <v>0</v>
      </c>
      <c r="F279" s="17" t="str">
        <f t="shared" si="8"/>
        <v/>
      </c>
      <c r="G279" s="17" t="str">
        <f t="shared" si="9"/>
        <v/>
      </c>
    </row>
    <row r="280" ht="15" spans="1:7">
      <c r="A280" s="13" t="s">
        <v>1062</v>
      </c>
      <c r="B280" s="19" t="s">
        <v>646</v>
      </c>
      <c r="C280" s="15">
        <v>0</v>
      </c>
      <c r="D280" s="16">
        <v>0</v>
      </c>
      <c r="E280" s="16">
        <v>0</v>
      </c>
      <c r="F280" s="17" t="str">
        <f t="shared" si="8"/>
        <v/>
      </c>
      <c r="G280" s="17" t="str">
        <f t="shared" si="9"/>
        <v/>
      </c>
    </row>
    <row r="281" ht="15" spans="1:7">
      <c r="A281" s="13" t="s">
        <v>1063</v>
      </c>
      <c r="B281" s="19" t="s">
        <v>1064</v>
      </c>
      <c r="C281" s="15">
        <v>0</v>
      </c>
      <c r="D281" s="16">
        <v>0</v>
      </c>
      <c r="E281" s="16">
        <v>0</v>
      </c>
      <c r="F281" s="17" t="str">
        <f t="shared" si="8"/>
        <v/>
      </c>
      <c r="G281" s="17" t="str">
        <f t="shared" si="9"/>
        <v/>
      </c>
    </row>
    <row r="282" ht="15" spans="1:7">
      <c r="A282" s="13" t="s">
        <v>1065</v>
      </c>
      <c r="B282" s="19" t="s">
        <v>1066</v>
      </c>
      <c r="C282" s="15">
        <v>0</v>
      </c>
      <c r="D282" s="16">
        <v>0</v>
      </c>
      <c r="E282" s="16">
        <v>0</v>
      </c>
      <c r="F282" s="17" t="str">
        <f t="shared" si="8"/>
        <v/>
      </c>
      <c r="G282" s="17" t="str">
        <f t="shared" si="9"/>
        <v/>
      </c>
    </row>
    <row r="283" ht="15" spans="1:7">
      <c r="A283" s="13" t="s">
        <v>1067</v>
      </c>
      <c r="B283" s="20" t="s">
        <v>660</v>
      </c>
      <c r="C283" s="15">
        <v>0</v>
      </c>
      <c r="D283" s="16">
        <v>0</v>
      </c>
      <c r="E283" s="16">
        <v>0</v>
      </c>
      <c r="F283" s="17" t="str">
        <f t="shared" si="8"/>
        <v/>
      </c>
      <c r="G283" s="17" t="str">
        <f t="shared" si="9"/>
        <v/>
      </c>
    </row>
    <row r="284" ht="15" spans="1:7">
      <c r="A284" s="13" t="s">
        <v>1068</v>
      </c>
      <c r="B284" s="14" t="s">
        <v>1069</v>
      </c>
      <c r="C284" s="15">
        <v>0</v>
      </c>
      <c r="D284" s="16">
        <v>0</v>
      </c>
      <c r="E284" s="16">
        <v>0</v>
      </c>
      <c r="F284" s="17" t="str">
        <f t="shared" si="8"/>
        <v/>
      </c>
      <c r="G284" s="17" t="str">
        <f t="shared" si="9"/>
        <v/>
      </c>
    </row>
    <row r="285" ht="15" spans="1:7">
      <c r="A285" s="13" t="s">
        <v>1070</v>
      </c>
      <c r="B285" s="14" t="s">
        <v>642</v>
      </c>
      <c r="C285" s="15">
        <v>0</v>
      </c>
      <c r="D285" s="16">
        <v>0</v>
      </c>
      <c r="E285" s="16">
        <v>0</v>
      </c>
      <c r="F285" s="17" t="str">
        <f t="shared" si="8"/>
        <v/>
      </c>
      <c r="G285" s="17" t="str">
        <f t="shared" si="9"/>
        <v/>
      </c>
    </row>
    <row r="286" ht="15" spans="1:7">
      <c r="A286" s="13" t="s">
        <v>1071</v>
      </c>
      <c r="B286" s="14" t="s">
        <v>644</v>
      </c>
      <c r="C286" s="15">
        <v>0</v>
      </c>
      <c r="D286" s="16">
        <v>0</v>
      </c>
      <c r="E286" s="16">
        <v>0</v>
      </c>
      <c r="F286" s="17" t="str">
        <f t="shared" si="8"/>
        <v/>
      </c>
      <c r="G286" s="17" t="str">
        <f t="shared" si="9"/>
        <v/>
      </c>
    </row>
    <row r="287" ht="15" spans="1:7">
      <c r="A287" s="13" t="s">
        <v>1072</v>
      </c>
      <c r="B287" s="19" t="s">
        <v>646</v>
      </c>
      <c r="C287" s="15">
        <v>0</v>
      </c>
      <c r="D287" s="16">
        <v>0</v>
      </c>
      <c r="E287" s="16">
        <v>0</v>
      </c>
      <c r="F287" s="17" t="str">
        <f t="shared" si="8"/>
        <v/>
      </c>
      <c r="G287" s="17" t="str">
        <f t="shared" si="9"/>
        <v/>
      </c>
    </row>
    <row r="288" ht="15" spans="1:7">
      <c r="A288" s="13" t="s">
        <v>1073</v>
      </c>
      <c r="B288" s="19" t="s">
        <v>1074</v>
      </c>
      <c r="C288" s="15">
        <v>0</v>
      </c>
      <c r="D288" s="16">
        <v>0</v>
      </c>
      <c r="E288" s="16">
        <v>0</v>
      </c>
      <c r="F288" s="17" t="str">
        <f t="shared" si="8"/>
        <v/>
      </c>
      <c r="G288" s="17" t="str">
        <f t="shared" si="9"/>
        <v/>
      </c>
    </row>
    <row r="289" ht="15" spans="1:7">
      <c r="A289" s="13" t="s">
        <v>1075</v>
      </c>
      <c r="B289" s="19" t="s">
        <v>1076</v>
      </c>
      <c r="C289" s="15">
        <v>0</v>
      </c>
      <c r="D289" s="16">
        <v>0</v>
      </c>
      <c r="E289" s="16">
        <v>0</v>
      </c>
      <c r="F289" s="17" t="str">
        <f t="shared" si="8"/>
        <v/>
      </c>
      <c r="G289" s="17" t="str">
        <f t="shared" si="9"/>
        <v/>
      </c>
    </row>
    <row r="290" ht="15" spans="1:7">
      <c r="A290" s="13" t="s">
        <v>1077</v>
      </c>
      <c r="B290" s="14" t="s">
        <v>1078</v>
      </c>
      <c r="C290" s="15">
        <v>0</v>
      </c>
      <c r="D290" s="16">
        <v>0</v>
      </c>
      <c r="E290" s="16">
        <v>0</v>
      </c>
      <c r="F290" s="17" t="str">
        <f t="shared" si="8"/>
        <v/>
      </c>
      <c r="G290" s="17" t="str">
        <f t="shared" si="9"/>
        <v/>
      </c>
    </row>
    <row r="291" ht="15" spans="1:7">
      <c r="A291" s="13" t="s">
        <v>1079</v>
      </c>
      <c r="B291" s="14" t="s">
        <v>660</v>
      </c>
      <c r="C291" s="15">
        <v>0</v>
      </c>
      <c r="D291" s="16">
        <v>0</v>
      </c>
      <c r="E291" s="16">
        <v>0</v>
      </c>
      <c r="F291" s="17" t="str">
        <f t="shared" si="8"/>
        <v/>
      </c>
      <c r="G291" s="17" t="str">
        <f t="shared" si="9"/>
        <v/>
      </c>
    </row>
    <row r="292" ht="15" spans="1:7">
      <c r="A292" s="13" t="s">
        <v>1080</v>
      </c>
      <c r="B292" s="14" t="s">
        <v>1081</v>
      </c>
      <c r="C292" s="15">
        <v>0</v>
      </c>
      <c r="D292" s="16">
        <v>0</v>
      </c>
      <c r="E292" s="16">
        <v>0</v>
      </c>
      <c r="F292" s="17" t="str">
        <f t="shared" si="8"/>
        <v/>
      </c>
      <c r="G292" s="17" t="str">
        <f t="shared" si="9"/>
        <v/>
      </c>
    </row>
    <row r="293" ht="15" spans="1:7">
      <c r="A293" s="13" t="s">
        <v>1082</v>
      </c>
      <c r="B293" s="19" t="s">
        <v>642</v>
      </c>
      <c r="C293" s="15">
        <v>0</v>
      </c>
      <c r="D293" s="16">
        <v>0</v>
      </c>
      <c r="E293" s="16">
        <v>0</v>
      </c>
      <c r="F293" s="17" t="str">
        <f t="shared" si="8"/>
        <v/>
      </c>
      <c r="G293" s="17" t="str">
        <f t="shared" si="9"/>
        <v/>
      </c>
    </row>
    <row r="294" ht="15" spans="1:7">
      <c r="A294" s="13" t="s">
        <v>1083</v>
      </c>
      <c r="B294" s="19" t="s">
        <v>644</v>
      </c>
      <c r="C294" s="15">
        <v>0</v>
      </c>
      <c r="D294" s="16">
        <v>9</v>
      </c>
      <c r="E294" s="16">
        <v>37</v>
      </c>
      <c r="F294" s="17" t="str">
        <f t="shared" si="8"/>
        <v/>
      </c>
      <c r="G294" s="17">
        <f t="shared" si="9"/>
        <v>4.111</v>
      </c>
    </row>
    <row r="295" ht="15" spans="1:7">
      <c r="A295" s="13" t="s">
        <v>1084</v>
      </c>
      <c r="B295" s="19" t="s">
        <v>646</v>
      </c>
      <c r="C295" s="15">
        <v>0</v>
      </c>
      <c r="D295" s="16">
        <v>0</v>
      </c>
      <c r="E295" s="16">
        <v>0</v>
      </c>
      <c r="F295" s="17" t="str">
        <f t="shared" si="8"/>
        <v/>
      </c>
      <c r="G295" s="17" t="str">
        <f t="shared" si="9"/>
        <v/>
      </c>
    </row>
    <row r="296" ht="15" spans="1:7">
      <c r="A296" s="13" t="s">
        <v>1085</v>
      </c>
      <c r="B296" s="20" t="s">
        <v>1086</v>
      </c>
      <c r="C296" s="15">
        <v>0</v>
      </c>
      <c r="D296" s="16">
        <v>1</v>
      </c>
      <c r="E296" s="16">
        <v>2</v>
      </c>
      <c r="F296" s="17" t="str">
        <f t="shared" si="8"/>
        <v/>
      </c>
      <c r="G296" s="17">
        <f t="shared" si="9"/>
        <v>2</v>
      </c>
    </row>
    <row r="297" ht="15" spans="1:7">
      <c r="A297" s="13" t="s">
        <v>1087</v>
      </c>
      <c r="B297" s="14" t="s">
        <v>1088</v>
      </c>
      <c r="C297" s="15">
        <v>0</v>
      </c>
      <c r="D297" s="16">
        <v>0</v>
      </c>
      <c r="E297" s="16">
        <v>0</v>
      </c>
      <c r="F297" s="17" t="str">
        <f t="shared" si="8"/>
        <v/>
      </c>
      <c r="G297" s="17" t="str">
        <f t="shared" si="9"/>
        <v/>
      </c>
    </row>
    <row r="298" ht="15" spans="1:7">
      <c r="A298" s="13" t="s">
        <v>1089</v>
      </c>
      <c r="B298" s="14" t="s">
        <v>1090</v>
      </c>
      <c r="C298" s="15">
        <v>0</v>
      </c>
      <c r="D298" s="16">
        <v>0</v>
      </c>
      <c r="E298" s="16">
        <v>0</v>
      </c>
      <c r="F298" s="17" t="str">
        <f t="shared" si="8"/>
        <v/>
      </c>
      <c r="G298" s="17" t="str">
        <f t="shared" si="9"/>
        <v/>
      </c>
    </row>
    <row r="299" ht="15" spans="1:7">
      <c r="A299" s="13" t="s">
        <v>1091</v>
      </c>
      <c r="B299" s="21" t="s">
        <v>1092</v>
      </c>
      <c r="C299" s="15">
        <v>0</v>
      </c>
      <c r="D299" s="16">
        <v>0</v>
      </c>
      <c r="E299" s="16">
        <v>0</v>
      </c>
      <c r="F299" s="17" t="str">
        <f t="shared" si="8"/>
        <v/>
      </c>
      <c r="G299" s="17" t="str">
        <f t="shared" si="9"/>
        <v/>
      </c>
    </row>
    <row r="300" ht="15" spans="1:7">
      <c r="A300" s="13" t="s">
        <v>1093</v>
      </c>
      <c r="B300" s="22" t="s">
        <v>1094</v>
      </c>
      <c r="C300" s="15">
        <v>0</v>
      </c>
      <c r="D300" s="16">
        <v>0</v>
      </c>
      <c r="E300" s="16">
        <v>0</v>
      </c>
      <c r="F300" s="17" t="str">
        <f t="shared" si="8"/>
        <v/>
      </c>
      <c r="G300" s="17" t="str">
        <f t="shared" si="9"/>
        <v/>
      </c>
    </row>
    <row r="301" ht="15" spans="1:7">
      <c r="A301" s="13" t="s">
        <v>1095</v>
      </c>
      <c r="B301" s="19" t="s">
        <v>1096</v>
      </c>
      <c r="C301" s="15">
        <v>50</v>
      </c>
      <c r="D301" s="16">
        <v>21</v>
      </c>
      <c r="E301" s="16">
        <v>20</v>
      </c>
      <c r="F301" s="17">
        <f t="shared" si="8"/>
        <v>0.4</v>
      </c>
      <c r="G301" s="17">
        <f t="shared" si="9"/>
        <v>0.952</v>
      </c>
    </row>
    <row r="302" ht="15" spans="1:7">
      <c r="A302" s="13" t="s">
        <v>1097</v>
      </c>
      <c r="B302" s="19" t="s">
        <v>1098</v>
      </c>
      <c r="C302" s="15">
        <v>0</v>
      </c>
      <c r="D302" s="16">
        <v>0</v>
      </c>
      <c r="E302" s="16">
        <v>0</v>
      </c>
      <c r="F302" s="17" t="str">
        <f t="shared" si="8"/>
        <v/>
      </c>
      <c r="G302" s="17" t="str">
        <f t="shared" si="9"/>
        <v/>
      </c>
    </row>
    <row r="303" ht="15" spans="1:7">
      <c r="A303" s="13" t="s">
        <v>1099</v>
      </c>
      <c r="B303" s="14" t="s">
        <v>731</v>
      </c>
      <c r="C303" s="15">
        <v>0</v>
      </c>
      <c r="D303" s="16">
        <v>0</v>
      </c>
      <c r="E303" s="16">
        <v>0</v>
      </c>
      <c r="F303" s="17" t="str">
        <f t="shared" si="8"/>
        <v/>
      </c>
      <c r="G303" s="17" t="str">
        <f t="shared" si="9"/>
        <v/>
      </c>
    </row>
    <row r="304" ht="15" spans="1:7">
      <c r="A304" s="13" t="s">
        <v>1100</v>
      </c>
      <c r="B304" s="14" t="s">
        <v>660</v>
      </c>
      <c r="C304" s="15">
        <v>0</v>
      </c>
      <c r="D304" s="16">
        <v>0</v>
      </c>
      <c r="E304" s="16">
        <v>0</v>
      </c>
      <c r="F304" s="17" t="str">
        <f t="shared" si="8"/>
        <v/>
      </c>
      <c r="G304" s="17" t="str">
        <f t="shared" si="9"/>
        <v/>
      </c>
    </row>
    <row r="305" ht="15" spans="1:7">
      <c r="A305" s="13" t="s">
        <v>1101</v>
      </c>
      <c r="B305" s="14" t="s">
        <v>1102</v>
      </c>
      <c r="C305" s="15">
        <v>0</v>
      </c>
      <c r="D305" s="16">
        <v>0</v>
      </c>
      <c r="E305" s="16">
        <v>55</v>
      </c>
      <c r="F305" s="17" t="str">
        <f t="shared" si="8"/>
        <v/>
      </c>
      <c r="G305" s="17" t="str">
        <f t="shared" si="9"/>
        <v/>
      </c>
    </row>
    <row r="306" ht="15" spans="1:7">
      <c r="A306" s="13" t="s">
        <v>1103</v>
      </c>
      <c r="B306" s="14" t="s">
        <v>642</v>
      </c>
      <c r="C306" s="15">
        <v>0</v>
      </c>
      <c r="D306" s="16">
        <v>0</v>
      </c>
      <c r="E306" s="16">
        <v>0</v>
      </c>
      <c r="F306" s="17" t="str">
        <f t="shared" si="8"/>
        <v/>
      </c>
      <c r="G306" s="17" t="str">
        <f t="shared" si="9"/>
        <v/>
      </c>
    </row>
    <row r="307" ht="15" spans="1:7">
      <c r="A307" s="13" t="s">
        <v>1104</v>
      </c>
      <c r="B307" s="19" t="s">
        <v>644</v>
      </c>
      <c r="C307" s="15">
        <v>0</v>
      </c>
      <c r="D307" s="16">
        <v>0</v>
      </c>
      <c r="E307" s="16">
        <v>0</v>
      </c>
      <c r="F307" s="17" t="str">
        <f t="shared" si="8"/>
        <v/>
      </c>
      <c r="G307" s="17" t="str">
        <f t="shared" si="9"/>
        <v/>
      </c>
    </row>
    <row r="308" ht="15" spans="1:7">
      <c r="A308" s="13" t="s">
        <v>1105</v>
      </c>
      <c r="B308" s="14" t="s">
        <v>646</v>
      </c>
      <c r="C308" s="15">
        <v>0</v>
      </c>
      <c r="D308" s="16">
        <v>0</v>
      </c>
      <c r="E308" s="16">
        <v>0</v>
      </c>
      <c r="F308" s="17" t="str">
        <f t="shared" si="8"/>
        <v/>
      </c>
      <c r="G308" s="17" t="str">
        <f t="shared" si="9"/>
        <v/>
      </c>
    </row>
    <row r="309" ht="15" spans="1:7">
      <c r="A309" s="13" t="s">
        <v>1106</v>
      </c>
      <c r="B309" s="14" t="s">
        <v>1107</v>
      </c>
      <c r="C309" s="15">
        <v>0</v>
      </c>
      <c r="D309" s="16">
        <v>0</v>
      </c>
      <c r="E309" s="16">
        <v>0</v>
      </c>
      <c r="F309" s="17" t="str">
        <f t="shared" si="8"/>
        <v/>
      </c>
      <c r="G309" s="17" t="str">
        <f t="shared" si="9"/>
        <v/>
      </c>
    </row>
    <row r="310" ht="15" spans="1:7">
      <c r="A310" s="13" t="s">
        <v>1108</v>
      </c>
      <c r="B310" s="14" t="s">
        <v>1109</v>
      </c>
      <c r="C310" s="15">
        <v>0</v>
      </c>
      <c r="D310" s="16">
        <v>0</v>
      </c>
      <c r="E310" s="16">
        <v>0</v>
      </c>
      <c r="F310" s="17" t="str">
        <f t="shared" si="8"/>
        <v/>
      </c>
      <c r="G310" s="17" t="str">
        <f t="shared" si="9"/>
        <v/>
      </c>
    </row>
    <row r="311" ht="15" spans="1:7">
      <c r="A311" s="13" t="s">
        <v>1110</v>
      </c>
      <c r="B311" s="14" t="s">
        <v>1111</v>
      </c>
      <c r="C311" s="15">
        <v>0</v>
      </c>
      <c r="D311" s="16">
        <v>0</v>
      </c>
      <c r="E311" s="16">
        <v>0</v>
      </c>
      <c r="F311" s="17" t="str">
        <f t="shared" si="8"/>
        <v/>
      </c>
      <c r="G311" s="17" t="str">
        <f t="shared" si="9"/>
        <v/>
      </c>
    </row>
    <row r="312" ht="15" spans="1:7">
      <c r="A312" s="13" t="s">
        <v>1112</v>
      </c>
      <c r="B312" s="20" t="s">
        <v>731</v>
      </c>
      <c r="C312" s="15">
        <v>0</v>
      </c>
      <c r="D312" s="16">
        <v>0</v>
      </c>
      <c r="E312" s="16">
        <v>0</v>
      </c>
      <c r="F312" s="17" t="str">
        <f t="shared" si="8"/>
        <v/>
      </c>
      <c r="G312" s="17" t="str">
        <f t="shared" si="9"/>
        <v/>
      </c>
    </row>
    <row r="313" ht="15" spans="1:7">
      <c r="A313" s="13" t="s">
        <v>1113</v>
      </c>
      <c r="B313" s="19" t="s">
        <v>660</v>
      </c>
      <c r="C313" s="15">
        <v>0</v>
      </c>
      <c r="D313" s="16">
        <v>0</v>
      </c>
      <c r="E313" s="16">
        <v>0</v>
      </c>
      <c r="F313" s="17" t="str">
        <f t="shared" si="8"/>
        <v/>
      </c>
      <c r="G313" s="17" t="str">
        <f t="shared" si="9"/>
        <v/>
      </c>
    </row>
    <row r="314" ht="15" spans="1:7">
      <c r="A314" s="13" t="s">
        <v>1114</v>
      </c>
      <c r="B314" s="14" t="s">
        <v>1115</v>
      </c>
      <c r="C314" s="15">
        <v>0</v>
      </c>
      <c r="D314" s="16">
        <v>0</v>
      </c>
      <c r="E314" s="16">
        <v>0</v>
      </c>
      <c r="F314" s="17" t="str">
        <f t="shared" si="8"/>
        <v/>
      </c>
      <c r="G314" s="17" t="str">
        <f t="shared" si="9"/>
        <v/>
      </c>
    </row>
    <row r="315" ht="15" spans="1:7">
      <c r="A315" s="13" t="s">
        <v>1116</v>
      </c>
      <c r="B315" s="14" t="s">
        <v>642</v>
      </c>
      <c r="C315" s="15">
        <v>0</v>
      </c>
      <c r="D315" s="16">
        <v>0</v>
      </c>
      <c r="E315" s="16">
        <v>0</v>
      </c>
      <c r="F315" s="17" t="str">
        <f t="shared" si="8"/>
        <v/>
      </c>
      <c r="G315" s="17" t="str">
        <f t="shared" si="9"/>
        <v/>
      </c>
    </row>
    <row r="316" ht="15" spans="1:7">
      <c r="A316" s="13" t="s">
        <v>1117</v>
      </c>
      <c r="B316" s="22" t="s">
        <v>644</v>
      </c>
      <c r="C316" s="15">
        <v>70</v>
      </c>
      <c r="D316" s="16">
        <v>58</v>
      </c>
      <c r="E316" s="16">
        <v>70</v>
      </c>
      <c r="F316" s="17">
        <f t="shared" si="8"/>
        <v>1</v>
      </c>
      <c r="G316" s="17">
        <f t="shared" si="9"/>
        <v>1.207</v>
      </c>
    </row>
    <row r="317" ht="15" spans="1:7">
      <c r="A317" s="13" t="s">
        <v>1118</v>
      </c>
      <c r="B317" s="14" t="s">
        <v>646</v>
      </c>
      <c r="C317" s="15">
        <v>0</v>
      </c>
      <c r="D317" s="16">
        <v>0</v>
      </c>
      <c r="E317" s="16">
        <v>0</v>
      </c>
      <c r="F317" s="17" t="str">
        <f t="shared" si="8"/>
        <v/>
      </c>
      <c r="G317" s="17" t="str">
        <f t="shared" si="9"/>
        <v/>
      </c>
    </row>
    <row r="318" ht="15" spans="1:7">
      <c r="A318" s="13" t="s">
        <v>1119</v>
      </c>
      <c r="B318" s="14" t="s">
        <v>1120</v>
      </c>
      <c r="C318" s="15">
        <v>0</v>
      </c>
      <c r="D318" s="16">
        <v>0</v>
      </c>
      <c r="E318" s="16">
        <v>0</v>
      </c>
      <c r="F318" s="17" t="str">
        <f t="shared" si="8"/>
        <v/>
      </c>
      <c r="G318" s="17" t="str">
        <f t="shared" si="9"/>
        <v/>
      </c>
    </row>
    <row r="319" ht="15" spans="1:7">
      <c r="A319" s="13" t="s">
        <v>1121</v>
      </c>
      <c r="B319" s="14" t="s">
        <v>1122</v>
      </c>
      <c r="C319" s="15">
        <v>0</v>
      </c>
      <c r="D319" s="16">
        <v>0</v>
      </c>
      <c r="E319" s="16">
        <v>0</v>
      </c>
      <c r="F319" s="17" t="str">
        <f t="shared" si="8"/>
        <v/>
      </c>
      <c r="G319" s="17" t="str">
        <f t="shared" si="9"/>
        <v/>
      </c>
    </row>
    <row r="320" ht="15" spans="1:7">
      <c r="A320" s="13" t="s">
        <v>1123</v>
      </c>
      <c r="B320" s="19" t="s">
        <v>1124</v>
      </c>
      <c r="C320" s="15">
        <v>0</v>
      </c>
      <c r="D320" s="16">
        <v>0</v>
      </c>
      <c r="E320" s="16">
        <v>0</v>
      </c>
      <c r="F320" s="17" t="str">
        <f t="shared" si="8"/>
        <v/>
      </c>
      <c r="G320" s="17" t="str">
        <f t="shared" si="9"/>
        <v/>
      </c>
    </row>
    <row r="321" ht="15" spans="1:7">
      <c r="A321" s="13" t="s">
        <v>1125</v>
      </c>
      <c r="B321" s="19" t="s">
        <v>731</v>
      </c>
      <c r="C321" s="15">
        <v>0</v>
      </c>
      <c r="D321" s="16">
        <v>0</v>
      </c>
      <c r="E321" s="16">
        <v>0</v>
      </c>
      <c r="F321" s="17" t="str">
        <f t="shared" si="8"/>
        <v/>
      </c>
      <c r="G321" s="17" t="str">
        <f t="shared" si="9"/>
        <v/>
      </c>
    </row>
    <row r="322" ht="15" spans="1:7">
      <c r="A322" s="13" t="s">
        <v>1126</v>
      </c>
      <c r="B322" s="19" t="s">
        <v>660</v>
      </c>
      <c r="C322" s="15">
        <v>0</v>
      </c>
      <c r="D322" s="16">
        <v>0</v>
      </c>
      <c r="E322" s="16">
        <v>0</v>
      </c>
      <c r="F322" s="17" t="str">
        <f t="shared" si="8"/>
        <v/>
      </c>
      <c r="G322" s="17" t="str">
        <f t="shared" si="9"/>
        <v/>
      </c>
    </row>
    <row r="323" ht="15" spans="1:7">
      <c r="A323" s="13" t="s">
        <v>1127</v>
      </c>
      <c r="B323" s="14" t="s">
        <v>1128</v>
      </c>
      <c r="C323" s="15">
        <v>0</v>
      </c>
      <c r="D323" s="16">
        <v>0</v>
      </c>
      <c r="E323" s="16">
        <v>0</v>
      </c>
      <c r="F323" s="17" t="str">
        <f t="shared" si="8"/>
        <v/>
      </c>
      <c r="G323" s="17" t="str">
        <f t="shared" si="9"/>
        <v/>
      </c>
    </row>
    <row r="324" ht="15" spans="1:7">
      <c r="A324" s="13" t="s">
        <v>1129</v>
      </c>
      <c r="B324" s="14" t="s">
        <v>642</v>
      </c>
      <c r="C324" s="15">
        <v>0</v>
      </c>
      <c r="D324" s="16">
        <v>0</v>
      </c>
      <c r="E324" s="16">
        <v>0</v>
      </c>
      <c r="F324" s="17" t="str">
        <f t="shared" si="8"/>
        <v/>
      </c>
      <c r="G324" s="17" t="str">
        <f t="shared" si="9"/>
        <v/>
      </c>
    </row>
    <row r="325" ht="15" spans="1:7">
      <c r="A325" s="13" t="s">
        <v>1130</v>
      </c>
      <c r="B325" s="14" t="s">
        <v>644</v>
      </c>
      <c r="C325" s="15">
        <v>0</v>
      </c>
      <c r="D325" s="16">
        <v>0</v>
      </c>
      <c r="E325" s="16">
        <v>0</v>
      </c>
      <c r="F325" s="17" t="str">
        <f t="shared" ref="F325:F388" si="10">IFERROR($E325/C325,"")</f>
        <v/>
      </c>
      <c r="G325" s="17" t="str">
        <f t="shared" ref="G325:G388" si="11">IFERROR($E325/D325,"")</f>
        <v/>
      </c>
    </row>
    <row r="326" ht="15" spans="1:7">
      <c r="A326" s="13" t="s">
        <v>1131</v>
      </c>
      <c r="B326" s="14" t="s">
        <v>646</v>
      </c>
      <c r="C326" s="15">
        <v>0</v>
      </c>
      <c r="D326" s="16">
        <v>0</v>
      </c>
      <c r="E326" s="16">
        <v>0</v>
      </c>
      <c r="F326" s="17" t="str">
        <f t="shared" si="10"/>
        <v/>
      </c>
      <c r="G326" s="17" t="str">
        <f t="shared" si="11"/>
        <v/>
      </c>
    </row>
    <row r="327" ht="15" spans="1:7">
      <c r="A327" s="13" t="s">
        <v>1132</v>
      </c>
      <c r="B327" s="19" t="s">
        <v>1133</v>
      </c>
      <c r="C327" s="15">
        <v>0</v>
      </c>
      <c r="D327" s="16">
        <v>0</v>
      </c>
      <c r="E327" s="16">
        <v>0</v>
      </c>
      <c r="F327" s="17" t="str">
        <f t="shared" si="10"/>
        <v/>
      </c>
      <c r="G327" s="17" t="str">
        <f t="shared" si="11"/>
        <v/>
      </c>
    </row>
    <row r="328" ht="15" spans="1:7">
      <c r="A328" s="13" t="s">
        <v>1134</v>
      </c>
      <c r="B328" s="19" t="s">
        <v>1135</v>
      </c>
      <c r="C328" s="15">
        <v>0</v>
      </c>
      <c r="D328" s="16">
        <v>0</v>
      </c>
      <c r="E328" s="16">
        <v>0</v>
      </c>
      <c r="F328" s="17" t="str">
        <f t="shared" si="10"/>
        <v/>
      </c>
      <c r="G328" s="17" t="str">
        <f t="shared" si="11"/>
        <v/>
      </c>
    </row>
    <row r="329" ht="15" spans="1:7">
      <c r="A329" s="13" t="s">
        <v>1136</v>
      </c>
      <c r="B329" s="20" t="s">
        <v>660</v>
      </c>
      <c r="C329" s="15">
        <v>0</v>
      </c>
      <c r="D329" s="16">
        <v>0</v>
      </c>
      <c r="E329" s="16">
        <v>0</v>
      </c>
      <c r="F329" s="17" t="str">
        <f t="shared" si="10"/>
        <v/>
      </c>
      <c r="G329" s="17" t="str">
        <f t="shared" si="11"/>
        <v/>
      </c>
    </row>
    <row r="330" ht="15" spans="1:7">
      <c r="A330" s="13" t="s">
        <v>1137</v>
      </c>
      <c r="B330" s="14" t="s">
        <v>1138</v>
      </c>
      <c r="C330" s="15">
        <v>0</v>
      </c>
      <c r="D330" s="16">
        <v>0</v>
      </c>
      <c r="E330" s="16">
        <v>0</v>
      </c>
      <c r="F330" s="17" t="str">
        <f t="shared" si="10"/>
        <v/>
      </c>
      <c r="G330" s="17" t="str">
        <f t="shared" si="11"/>
        <v/>
      </c>
    </row>
    <row r="331" ht="15" spans="1:7">
      <c r="A331" s="13" t="s">
        <v>1139</v>
      </c>
      <c r="B331" s="14" t="s">
        <v>642</v>
      </c>
      <c r="C331" s="15">
        <v>0</v>
      </c>
      <c r="D331" s="16">
        <v>0</v>
      </c>
      <c r="E331" s="16">
        <v>0</v>
      </c>
      <c r="F331" s="17" t="str">
        <f t="shared" si="10"/>
        <v/>
      </c>
      <c r="G331" s="17" t="str">
        <f t="shared" si="11"/>
        <v/>
      </c>
    </row>
    <row r="332" ht="15" spans="1:7">
      <c r="A332" s="13" t="s">
        <v>1140</v>
      </c>
      <c r="B332" s="19" t="s">
        <v>644</v>
      </c>
      <c r="C332" s="15">
        <v>0</v>
      </c>
      <c r="D332" s="16">
        <v>0</v>
      </c>
      <c r="E332" s="16">
        <v>0</v>
      </c>
      <c r="F332" s="17" t="str">
        <f t="shared" si="10"/>
        <v/>
      </c>
      <c r="G332" s="17" t="str">
        <f t="shared" si="11"/>
        <v/>
      </c>
    </row>
    <row r="333" ht="15" spans="1:7">
      <c r="A333" s="13" t="s">
        <v>1141</v>
      </c>
      <c r="B333" s="19" t="s">
        <v>731</v>
      </c>
      <c r="C333" s="15">
        <v>0</v>
      </c>
      <c r="D333" s="16">
        <v>0</v>
      </c>
      <c r="E333" s="16">
        <v>0</v>
      </c>
      <c r="F333" s="17" t="str">
        <f t="shared" si="10"/>
        <v/>
      </c>
      <c r="G333" s="17" t="str">
        <f t="shared" si="11"/>
        <v/>
      </c>
    </row>
    <row r="334" ht="15" spans="1:7">
      <c r="A334" s="13" t="s">
        <v>1142</v>
      </c>
      <c r="B334" s="19" t="s">
        <v>1143</v>
      </c>
      <c r="C334" s="15">
        <v>0</v>
      </c>
      <c r="D334" s="16">
        <v>0</v>
      </c>
      <c r="E334" s="16">
        <v>0</v>
      </c>
      <c r="F334" s="17" t="str">
        <f t="shared" si="10"/>
        <v/>
      </c>
      <c r="G334" s="17" t="str">
        <f t="shared" si="11"/>
        <v/>
      </c>
    </row>
    <row r="335" ht="15" spans="1:7">
      <c r="A335" s="13" t="s">
        <v>1144</v>
      </c>
      <c r="B335" s="14" t="s">
        <v>1145</v>
      </c>
      <c r="C335" s="15">
        <v>0</v>
      </c>
      <c r="D335" s="16">
        <v>0</v>
      </c>
      <c r="E335" s="16">
        <v>0</v>
      </c>
      <c r="F335" s="17" t="str">
        <f t="shared" si="10"/>
        <v/>
      </c>
      <c r="G335" s="17" t="str">
        <f t="shared" si="11"/>
        <v/>
      </c>
    </row>
    <row r="336" ht="15" spans="1:7">
      <c r="A336" s="13" t="s">
        <v>1146</v>
      </c>
      <c r="B336" s="14" t="s">
        <v>1147</v>
      </c>
      <c r="C336" s="15">
        <v>0</v>
      </c>
      <c r="D336" s="16">
        <v>0</v>
      </c>
      <c r="E336" s="16">
        <v>0</v>
      </c>
      <c r="F336" s="17" t="str">
        <f t="shared" si="10"/>
        <v/>
      </c>
      <c r="G336" s="17" t="str">
        <f t="shared" si="11"/>
        <v/>
      </c>
    </row>
    <row r="337" ht="15" spans="1:7">
      <c r="A337" s="13" t="s">
        <v>1148</v>
      </c>
      <c r="B337" s="19" t="s">
        <v>1149</v>
      </c>
      <c r="C337" s="15">
        <v>650</v>
      </c>
      <c r="D337" s="16">
        <v>164</v>
      </c>
      <c r="E337" s="16">
        <v>288</v>
      </c>
      <c r="F337" s="17">
        <f t="shared" si="10"/>
        <v>0.443</v>
      </c>
      <c r="G337" s="17">
        <f t="shared" si="11"/>
        <v>1.756</v>
      </c>
    </row>
    <row r="338" ht="15" spans="1:7">
      <c r="A338" s="13" t="s">
        <v>1150</v>
      </c>
      <c r="B338" s="20" t="s">
        <v>642</v>
      </c>
      <c r="C338" s="15">
        <v>0</v>
      </c>
      <c r="D338" s="16">
        <v>0</v>
      </c>
      <c r="E338" s="16">
        <v>0</v>
      </c>
      <c r="F338" s="17" t="str">
        <f t="shared" si="10"/>
        <v/>
      </c>
      <c r="G338" s="17" t="str">
        <f t="shared" si="11"/>
        <v/>
      </c>
    </row>
    <row r="339" ht="15" spans="1:7">
      <c r="A339" s="13" t="s">
        <v>1151</v>
      </c>
      <c r="B339" s="14" t="s">
        <v>644</v>
      </c>
      <c r="C339" s="15">
        <v>0</v>
      </c>
      <c r="D339" s="16">
        <v>0</v>
      </c>
      <c r="E339" s="16">
        <v>0</v>
      </c>
      <c r="F339" s="17" t="str">
        <f t="shared" si="10"/>
        <v/>
      </c>
      <c r="G339" s="17" t="str">
        <f t="shared" si="11"/>
        <v/>
      </c>
    </row>
    <row r="340" ht="15" spans="1:7">
      <c r="A340" s="13" t="s">
        <v>1152</v>
      </c>
      <c r="B340" s="14" t="s">
        <v>646</v>
      </c>
      <c r="C340" s="15">
        <v>0</v>
      </c>
      <c r="D340" s="16">
        <v>0</v>
      </c>
      <c r="E340" s="16">
        <v>0</v>
      </c>
      <c r="F340" s="17" t="str">
        <f t="shared" si="10"/>
        <v/>
      </c>
      <c r="G340" s="17" t="str">
        <f t="shared" si="11"/>
        <v/>
      </c>
    </row>
    <row r="341" ht="15" spans="1:7">
      <c r="A341" s="13" t="s">
        <v>1153</v>
      </c>
      <c r="B341" s="14" t="s">
        <v>1154</v>
      </c>
      <c r="C341" s="15">
        <v>0</v>
      </c>
      <c r="D341" s="16">
        <v>0</v>
      </c>
      <c r="E341" s="16">
        <v>4</v>
      </c>
      <c r="F341" s="17" t="str">
        <f t="shared" si="10"/>
        <v/>
      </c>
      <c r="G341" s="17" t="str">
        <f t="shared" si="11"/>
        <v/>
      </c>
    </row>
    <row r="342" ht="15" spans="1:7">
      <c r="A342" s="13" t="s">
        <v>1155</v>
      </c>
      <c r="B342" s="19" t="s">
        <v>1156</v>
      </c>
      <c r="C342" s="15">
        <v>650</v>
      </c>
      <c r="D342" s="16">
        <v>283</v>
      </c>
      <c r="E342" s="16">
        <v>635</v>
      </c>
      <c r="F342" s="17">
        <f t="shared" si="10"/>
        <v>0.977</v>
      </c>
      <c r="G342" s="17">
        <f t="shared" si="11"/>
        <v>2.244</v>
      </c>
    </row>
    <row r="343" ht="15" spans="1:7">
      <c r="A343" s="13" t="s">
        <v>1157</v>
      </c>
      <c r="B343" s="19" t="s">
        <v>1158</v>
      </c>
      <c r="C343" s="15">
        <v>0</v>
      </c>
      <c r="D343" s="16">
        <v>0</v>
      </c>
      <c r="E343" s="16">
        <v>0</v>
      </c>
      <c r="F343" s="17" t="str">
        <f t="shared" si="10"/>
        <v/>
      </c>
      <c r="G343" s="17" t="str">
        <f t="shared" si="11"/>
        <v/>
      </c>
    </row>
    <row r="344" ht="15" spans="1:7">
      <c r="A344" s="13" t="s">
        <v>1159</v>
      </c>
      <c r="B344" s="14" t="s">
        <v>1160</v>
      </c>
      <c r="C344" s="15">
        <v>0</v>
      </c>
      <c r="D344" s="16">
        <v>0</v>
      </c>
      <c r="E344" s="16">
        <v>0</v>
      </c>
      <c r="F344" s="17" t="str">
        <f t="shared" si="10"/>
        <v/>
      </c>
      <c r="G344" s="17" t="str">
        <f t="shared" si="11"/>
        <v/>
      </c>
    </row>
    <row r="345" ht="15" spans="1:7">
      <c r="A345" s="13" t="s">
        <v>1161</v>
      </c>
      <c r="B345" s="14" t="s">
        <v>1162</v>
      </c>
      <c r="C345" s="15">
        <v>0</v>
      </c>
      <c r="D345" s="16">
        <v>0</v>
      </c>
      <c r="E345" s="16">
        <v>0</v>
      </c>
      <c r="F345" s="17" t="str">
        <f t="shared" si="10"/>
        <v/>
      </c>
      <c r="G345" s="17" t="str">
        <f t="shared" si="11"/>
        <v/>
      </c>
    </row>
    <row r="346" ht="15" spans="1:7">
      <c r="A346" s="13" t="s">
        <v>1163</v>
      </c>
      <c r="B346" s="14" t="s">
        <v>1164</v>
      </c>
      <c r="C346" s="15">
        <v>0</v>
      </c>
      <c r="D346" s="16">
        <v>0</v>
      </c>
      <c r="E346" s="16">
        <v>0</v>
      </c>
      <c r="F346" s="17" t="str">
        <f t="shared" si="10"/>
        <v/>
      </c>
      <c r="G346" s="17" t="str">
        <f t="shared" si="11"/>
        <v/>
      </c>
    </row>
    <row r="347" ht="15" spans="1:7">
      <c r="A347" s="13" t="s">
        <v>1165</v>
      </c>
      <c r="B347" s="14" t="s">
        <v>1166</v>
      </c>
      <c r="C347" s="15">
        <v>4610</v>
      </c>
      <c r="D347" s="16">
        <v>1066</v>
      </c>
      <c r="E347" s="16">
        <v>2745</v>
      </c>
      <c r="F347" s="17">
        <f t="shared" si="10"/>
        <v>0.595</v>
      </c>
      <c r="G347" s="17">
        <f t="shared" si="11"/>
        <v>2.575</v>
      </c>
    </row>
    <row r="348" ht="15" spans="1:7">
      <c r="A348" s="13" t="s">
        <v>1167</v>
      </c>
      <c r="B348" s="19" t="s">
        <v>1168</v>
      </c>
      <c r="C348" s="15">
        <v>0</v>
      </c>
      <c r="D348" s="16">
        <v>0</v>
      </c>
      <c r="E348" s="16">
        <v>0</v>
      </c>
      <c r="F348" s="17" t="str">
        <f t="shared" si="10"/>
        <v/>
      </c>
      <c r="G348" s="17" t="str">
        <f t="shared" si="11"/>
        <v/>
      </c>
    </row>
    <row r="349" ht="15" spans="1:7">
      <c r="A349" s="13" t="s">
        <v>1169</v>
      </c>
      <c r="B349" s="19" t="s">
        <v>1170</v>
      </c>
      <c r="C349" s="15">
        <v>0</v>
      </c>
      <c r="D349" s="16">
        <v>0</v>
      </c>
      <c r="E349" s="16">
        <v>0</v>
      </c>
      <c r="F349" s="17" t="str">
        <f t="shared" si="10"/>
        <v/>
      </c>
      <c r="G349" s="17" t="str">
        <f t="shared" si="11"/>
        <v/>
      </c>
    </row>
    <row r="350" ht="15" spans="1:7">
      <c r="A350" s="13" t="s">
        <v>1171</v>
      </c>
      <c r="B350" s="19" t="s">
        <v>1172</v>
      </c>
      <c r="C350" s="15">
        <v>0</v>
      </c>
      <c r="D350" s="16">
        <v>0</v>
      </c>
      <c r="E350" s="16">
        <v>0</v>
      </c>
      <c r="F350" s="17" t="str">
        <f t="shared" si="10"/>
        <v/>
      </c>
      <c r="G350" s="17" t="str">
        <f t="shared" si="11"/>
        <v/>
      </c>
    </row>
    <row r="351" ht="15" spans="1:7">
      <c r="A351" s="13" t="s">
        <v>1173</v>
      </c>
      <c r="B351" s="20" t="s">
        <v>1174</v>
      </c>
      <c r="C351" s="15">
        <v>0</v>
      </c>
      <c r="D351" s="16">
        <v>0</v>
      </c>
      <c r="E351" s="16">
        <v>0</v>
      </c>
      <c r="F351" s="17" t="str">
        <f t="shared" si="10"/>
        <v/>
      </c>
      <c r="G351" s="17" t="str">
        <f t="shared" si="11"/>
        <v/>
      </c>
    </row>
    <row r="352" ht="15" spans="1:7">
      <c r="A352" s="13" t="s">
        <v>1175</v>
      </c>
      <c r="B352" s="14" t="s">
        <v>1176</v>
      </c>
      <c r="C352" s="15">
        <v>0</v>
      </c>
      <c r="D352" s="16">
        <v>0</v>
      </c>
      <c r="E352" s="16">
        <v>0</v>
      </c>
      <c r="F352" s="17" t="str">
        <f t="shared" si="10"/>
        <v/>
      </c>
      <c r="G352" s="17" t="str">
        <f t="shared" si="11"/>
        <v/>
      </c>
    </row>
    <row r="353" ht="15" spans="1:7">
      <c r="A353" s="13" t="s">
        <v>1177</v>
      </c>
      <c r="B353" s="14" t="s">
        <v>1178</v>
      </c>
      <c r="C353" s="15">
        <v>0</v>
      </c>
      <c r="D353" s="16">
        <v>0</v>
      </c>
      <c r="E353" s="16">
        <v>0</v>
      </c>
      <c r="F353" s="17" t="str">
        <f t="shared" si="10"/>
        <v/>
      </c>
      <c r="G353" s="17" t="str">
        <f t="shared" si="11"/>
        <v/>
      </c>
    </row>
    <row r="354" ht="15" spans="1:7">
      <c r="A354" s="13" t="s">
        <v>1179</v>
      </c>
      <c r="B354" s="14" t="s">
        <v>1180</v>
      </c>
      <c r="C354" s="15">
        <v>0</v>
      </c>
      <c r="D354" s="16">
        <v>0</v>
      </c>
      <c r="E354" s="16">
        <v>0</v>
      </c>
      <c r="F354" s="17" t="str">
        <f t="shared" si="10"/>
        <v/>
      </c>
      <c r="G354" s="17" t="str">
        <f t="shared" si="11"/>
        <v/>
      </c>
    </row>
    <row r="355" ht="15" spans="1:7">
      <c r="A355" s="13" t="s">
        <v>1181</v>
      </c>
      <c r="B355" s="20" t="s">
        <v>1182</v>
      </c>
      <c r="C355" s="15">
        <v>0</v>
      </c>
      <c r="D355" s="16">
        <v>0</v>
      </c>
      <c r="E355" s="16">
        <v>0</v>
      </c>
      <c r="F355" s="17" t="str">
        <f t="shared" si="10"/>
        <v/>
      </c>
      <c r="G355" s="17" t="str">
        <f t="shared" si="11"/>
        <v/>
      </c>
    </row>
    <row r="356" ht="15" spans="1:7">
      <c r="A356" s="13" t="s">
        <v>1183</v>
      </c>
      <c r="B356" s="19" t="s">
        <v>1184</v>
      </c>
      <c r="C356" s="15">
        <v>0</v>
      </c>
      <c r="D356" s="16">
        <v>0</v>
      </c>
      <c r="E356" s="16">
        <v>0</v>
      </c>
      <c r="F356" s="17" t="str">
        <f t="shared" si="10"/>
        <v/>
      </c>
      <c r="G356" s="17" t="str">
        <f t="shared" si="11"/>
        <v/>
      </c>
    </row>
    <row r="357" ht="15" spans="1:7">
      <c r="A357" s="13" t="s">
        <v>1185</v>
      </c>
      <c r="B357" s="14" t="s">
        <v>1186</v>
      </c>
      <c r="C357" s="15">
        <v>0</v>
      </c>
      <c r="D357" s="16">
        <v>0</v>
      </c>
      <c r="E357" s="16">
        <v>0</v>
      </c>
      <c r="F357" s="17" t="str">
        <f t="shared" si="10"/>
        <v/>
      </c>
      <c r="G357" s="17" t="str">
        <f t="shared" si="11"/>
        <v/>
      </c>
    </row>
    <row r="358" ht="15" spans="1:7">
      <c r="A358" s="13" t="s">
        <v>1187</v>
      </c>
      <c r="B358" s="14" t="s">
        <v>1188</v>
      </c>
      <c r="C358" s="15">
        <v>0</v>
      </c>
      <c r="D358" s="16">
        <v>0</v>
      </c>
      <c r="E358" s="16">
        <v>0</v>
      </c>
      <c r="F358" s="17" t="str">
        <f t="shared" si="10"/>
        <v/>
      </c>
      <c r="G358" s="17" t="str">
        <f t="shared" si="11"/>
        <v/>
      </c>
    </row>
    <row r="359" ht="15" spans="1:7">
      <c r="A359" s="13" t="s">
        <v>1189</v>
      </c>
      <c r="B359" s="19" t="s">
        <v>1190</v>
      </c>
      <c r="C359" s="15">
        <v>0</v>
      </c>
      <c r="D359" s="16">
        <v>0</v>
      </c>
      <c r="E359" s="16">
        <v>0</v>
      </c>
      <c r="F359" s="17" t="str">
        <f t="shared" si="10"/>
        <v/>
      </c>
      <c r="G359" s="17" t="str">
        <f t="shared" si="11"/>
        <v/>
      </c>
    </row>
    <row r="360" ht="15" spans="1:7">
      <c r="A360" s="13" t="s">
        <v>1191</v>
      </c>
      <c r="B360" s="14" t="s">
        <v>1192</v>
      </c>
      <c r="C360" s="15">
        <v>0</v>
      </c>
      <c r="D360" s="16">
        <v>0</v>
      </c>
      <c r="E360" s="16">
        <v>0</v>
      </c>
      <c r="F360" s="17" t="str">
        <f t="shared" si="10"/>
        <v/>
      </c>
      <c r="G360" s="17" t="str">
        <f t="shared" si="11"/>
        <v/>
      </c>
    </row>
    <row r="361" ht="15" spans="1:7">
      <c r="A361" s="13" t="s">
        <v>1193</v>
      </c>
      <c r="B361" s="20" t="s">
        <v>1194</v>
      </c>
      <c r="C361" s="15">
        <v>0</v>
      </c>
      <c r="D361" s="16">
        <v>0</v>
      </c>
      <c r="E361" s="16">
        <v>0</v>
      </c>
      <c r="F361" s="17" t="str">
        <f t="shared" si="10"/>
        <v/>
      </c>
      <c r="G361" s="17" t="str">
        <f t="shared" si="11"/>
        <v/>
      </c>
    </row>
    <row r="362" ht="15" spans="1:7">
      <c r="A362" s="13" t="s">
        <v>1195</v>
      </c>
      <c r="B362" s="14" t="s">
        <v>1196</v>
      </c>
      <c r="C362" s="15">
        <v>0</v>
      </c>
      <c r="D362" s="16">
        <v>0</v>
      </c>
      <c r="E362" s="16">
        <v>0</v>
      </c>
      <c r="F362" s="17" t="str">
        <f t="shared" si="10"/>
        <v/>
      </c>
      <c r="G362" s="17" t="str">
        <f t="shared" si="11"/>
        <v/>
      </c>
    </row>
    <row r="363" ht="15" spans="1:7">
      <c r="A363" s="13" t="s">
        <v>1197</v>
      </c>
      <c r="B363" s="14" t="s">
        <v>1198</v>
      </c>
      <c r="C363" s="15">
        <v>0</v>
      </c>
      <c r="D363" s="16">
        <v>0</v>
      </c>
      <c r="E363" s="16">
        <v>0</v>
      </c>
      <c r="F363" s="17" t="str">
        <f t="shared" si="10"/>
        <v/>
      </c>
      <c r="G363" s="17" t="str">
        <f t="shared" si="11"/>
        <v/>
      </c>
    </row>
    <row r="364" ht="15" spans="1:7">
      <c r="A364" s="13" t="s">
        <v>1199</v>
      </c>
      <c r="B364" s="19" t="s">
        <v>1200</v>
      </c>
      <c r="C364" s="15">
        <v>0</v>
      </c>
      <c r="D364" s="16">
        <v>0</v>
      </c>
      <c r="E364" s="16">
        <v>0</v>
      </c>
      <c r="F364" s="17" t="str">
        <f t="shared" si="10"/>
        <v/>
      </c>
      <c r="G364" s="17" t="str">
        <f t="shared" si="11"/>
        <v/>
      </c>
    </row>
    <row r="365" ht="15" spans="1:7">
      <c r="A365" s="13" t="s">
        <v>1201</v>
      </c>
      <c r="B365" s="19" t="s">
        <v>1202</v>
      </c>
      <c r="C365" s="15">
        <v>0</v>
      </c>
      <c r="D365" s="16">
        <v>0</v>
      </c>
      <c r="E365" s="16">
        <v>0</v>
      </c>
      <c r="F365" s="17" t="str">
        <f t="shared" si="10"/>
        <v/>
      </c>
      <c r="G365" s="17" t="str">
        <f t="shared" si="11"/>
        <v/>
      </c>
    </row>
    <row r="366" ht="15" spans="1:7">
      <c r="A366" s="13" t="s">
        <v>1203</v>
      </c>
      <c r="B366" s="19" t="s">
        <v>1204</v>
      </c>
      <c r="C366" s="15">
        <v>0</v>
      </c>
      <c r="D366" s="16">
        <v>0</v>
      </c>
      <c r="E366" s="16">
        <v>0</v>
      </c>
      <c r="F366" s="17" t="str">
        <f t="shared" si="10"/>
        <v/>
      </c>
      <c r="G366" s="17" t="str">
        <f t="shared" si="11"/>
        <v/>
      </c>
    </row>
    <row r="367" ht="15" spans="1:7">
      <c r="A367" s="13" t="s">
        <v>1205</v>
      </c>
      <c r="B367" s="14" t="s">
        <v>1206</v>
      </c>
      <c r="C367" s="15">
        <v>0</v>
      </c>
      <c r="D367" s="16">
        <v>0</v>
      </c>
      <c r="E367" s="16">
        <v>0</v>
      </c>
      <c r="F367" s="17" t="str">
        <f t="shared" si="10"/>
        <v/>
      </c>
      <c r="G367" s="17" t="str">
        <f t="shared" si="11"/>
        <v/>
      </c>
    </row>
    <row r="368" ht="15" spans="1:7">
      <c r="A368" s="13" t="s">
        <v>1207</v>
      </c>
      <c r="B368" s="14" t="s">
        <v>1208</v>
      </c>
      <c r="C368" s="15">
        <v>0</v>
      </c>
      <c r="D368" s="16">
        <v>0</v>
      </c>
      <c r="E368" s="16">
        <v>0</v>
      </c>
      <c r="F368" s="17" t="str">
        <f t="shared" si="10"/>
        <v/>
      </c>
      <c r="G368" s="17" t="str">
        <f t="shared" si="11"/>
        <v/>
      </c>
    </row>
    <row r="369" ht="15" spans="1:7">
      <c r="A369" s="13" t="s">
        <v>1209</v>
      </c>
      <c r="B369" s="14" t="s">
        <v>1210</v>
      </c>
      <c r="C369" s="15">
        <v>0</v>
      </c>
      <c r="D369" s="16">
        <v>0</v>
      </c>
      <c r="E369" s="16">
        <v>0</v>
      </c>
      <c r="F369" s="17" t="str">
        <f t="shared" si="10"/>
        <v/>
      </c>
      <c r="G369" s="17" t="str">
        <f t="shared" si="11"/>
        <v/>
      </c>
    </row>
    <row r="370" ht="15" spans="1:7">
      <c r="A370" s="13" t="s">
        <v>1211</v>
      </c>
      <c r="B370" s="19" t="s">
        <v>1212</v>
      </c>
      <c r="C370" s="15">
        <v>0</v>
      </c>
      <c r="D370" s="16">
        <v>0</v>
      </c>
      <c r="E370" s="16">
        <v>0</v>
      </c>
      <c r="F370" s="17" t="str">
        <f t="shared" si="10"/>
        <v/>
      </c>
      <c r="G370" s="17" t="str">
        <f t="shared" si="11"/>
        <v/>
      </c>
    </row>
    <row r="371" ht="15" spans="1:7">
      <c r="A371" s="13" t="s">
        <v>1213</v>
      </c>
      <c r="B371" s="19" t="s">
        <v>1214</v>
      </c>
      <c r="C371" s="15">
        <v>0</v>
      </c>
      <c r="D371" s="16">
        <v>0</v>
      </c>
      <c r="E371" s="16">
        <v>0</v>
      </c>
      <c r="F371" s="17" t="str">
        <f t="shared" si="10"/>
        <v/>
      </c>
      <c r="G371" s="17" t="str">
        <f t="shared" si="11"/>
        <v/>
      </c>
    </row>
    <row r="372" ht="15" spans="1:7">
      <c r="A372" s="13" t="s">
        <v>1215</v>
      </c>
      <c r="B372" s="20" t="s">
        <v>1216</v>
      </c>
      <c r="C372" s="15">
        <v>0</v>
      </c>
      <c r="D372" s="16">
        <v>0</v>
      </c>
      <c r="E372" s="16">
        <v>0</v>
      </c>
      <c r="F372" s="17" t="str">
        <f t="shared" si="10"/>
        <v/>
      </c>
      <c r="G372" s="17" t="str">
        <f t="shared" si="11"/>
        <v/>
      </c>
    </row>
    <row r="373" ht="15" spans="1:7">
      <c r="A373" s="13" t="s">
        <v>1217</v>
      </c>
      <c r="B373" s="14" t="s">
        <v>1218</v>
      </c>
      <c r="C373" s="15">
        <v>0</v>
      </c>
      <c r="D373" s="16">
        <v>0</v>
      </c>
      <c r="E373" s="16">
        <v>0</v>
      </c>
      <c r="F373" s="17" t="str">
        <f t="shared" si="10"/>
        <v/>
      </c>
      <c r="G373" s="17" t="str">
        <f t="shared" si="11"/>
        <v/>
      </c>
    </row>
    <row r="374" ht="15" spans="1:7">
      <c r="A374" s="13" t="s">
        <v>1219</v>
      </c>
      <c r="B374" s="14" t="s">
        <v>1220</v>
      </c>
      <c r="C374" s="15">
        <v>0</v>
      </c>
      <c r="D374" s="16">
        <v>0</v>
      </c>
      <c r="E374" s="16">
        <v>0</v>
      </c>
      <c r="F374" s="17" t="str">
        <f t="shared" si="10"/>
        <v/>
      </c>
      <c r="G374" s="17" t="str">
        <f t="shared" si="11"/>
        <v/>
      </c>
    </row>
    <row r="375" ht="15" spans="1:7">
      <c r="A375" s="13" t="s">
        <v>1221</v>
      </c>
      <c r="B375" s="19" t="s">
        <v>1222</v>
      </c>
      <c r="C375" s="15">
        <v>0</v>
      </c>
      <c r="D375" s="16">
        <v>0</v>
      </c>
      <c r="E375" s="16">
        <v>0</v>
      </c>
      <c r="F375" s="17" t="str">
        <f t="shared" si="10"/>
        <v/>
      </c>
      <c r="G375" s="17" t="str">
        <f t="shared" si="11"/>
        <v/>
      </c>
    </row>
    <row r="376" ht="15" spans="1:7">
      <c r="A376" s="13" t="s">
        <v>1223</v>
      </c>
      <c r="B376" s="19" t="s">
        <v>1224</v>
      </c>
      <c r="C376" s="15">
        <v>0</v>
      </c>
      <c r="D376" s="16">
        <v>0</v>
      </c>
      <c r="E376" s="16">
        <v>0</v>
      </c>
      <c r="F376" s="17" t="str">
        <f t="shared" si="10"/>
        <v/>
      </c>
      <c r="G376" s="17" t="str">
        <f t="shared" si="11"/>
        <v/>
      </c>
    </row>
    <row r="377" ht="15" spans="1:7">
      <c r="A377" s="13" t="s">
        <v>1225</v>
      </c>
      <c r="B377" s="19" t="s">
        <v>1226</v>
      </c>
      <c r="C377" s="15">
        <v>0</v>
      </c>
      <c r="D377" s="16">
        <v>0</v>
      </c>
      <c r="E377" s="16">
        <v>0</v>
      </c>
      <c r="F377" s="17" t="str">
        <f t="shared" si="10"/>
        <v/>
      </c>
      <c r="G377" s="17" t="str">
        <f t="shared" si="11"/>
        <v/>
      </c>
    </row>
    <row r="378" ht="15" spans="1:7">
      <c r="A378" s="13" t="s">
        <v>1227</v>
      </c>
      <c r="B378" s="14" t="s">
        <v>1228</v>
      </c>
      <c r="C378" s="15">
        <v>0</v>
      </c>
      <c r="D378" s="16">
        <v>0</v>
      </c>
      <c r="E378" s="16">
        <v>2</v>
      </c>
      <c r="F378" s="17" t="str">
        <f t="shared" si="10"/>
        <v/>
      </c>
      <c r="G378" s="17" t="str">
        <f t="shared" si="11"/>
        <v/>
      </c>
    </row>
    <row r="379" ht="15" spans="1:7">
      <c r="A379" s="13" t="s">
        <v>1229</v>
      </c>
      <c r="B379" s="19" t="s">
        <v>642</v>
      </c>
      <c r="C379" s="15">
        <v>291</v>
      </c>
      <c r="D379" s="16">
        <v>268</v>
      </c>
      <c r="E379" s="16">
        <v>69</v>
      </c>
      <c r="F379" s="17">
        <f t="shared" si="10"/>
        <v>0.237</v>
      </c>
      <c r="G379" s="17">
        <f t="shared" si="11"/>
        <v>0.257</v>
      </c>
    </row>
    <row r="380" ht="15" spans="1:7">
      <c r="A380" s="13" t="s">
        <v>1230</v>
      </c>
      <c r="B380" s="19" t="s">
        <v>644</v>
      </c>
      <c r="C380" s="15">
        <v>0</v>
      </c>
      <c r="D380" s="16">
        <v>0</v>
      </c>
      <c r="E380" s="16">
        <v>0</v>
      </c>
      <c r="F380" s="17" t="str">
        <f t="shared" si="10"/>
        <v/>
      </c>
      <c r="G380" s="17" t="str">
        <f t="shared" si="11"/>
        <v/>
      </c>
    </row>
    <row r="381" ht="15" spans="1:7">
      <c r="A381" s="13" t="s">
        <v>1231</v>
      </c>
      <c r="B381" s="19" t="s">
        <v>646</v>
      </c>
      <c r="C381" s="15">
        <v>0</v>
      </c>
      <c r="D381" s="16">
        <v>0</v>
      </c>
      <c r="E381" s="16">
        <v>0</v>
      </c>
      <c r="F381" s="17" t="str">
        <f t="shared" si="10"/>
        <v/>
      </c>
      <c r="G381" s="17" t="str">
        <f t="shared" si="11"/>
        <v/>
      </c>
    </row>
    <row r="382" ht="15" spans="1:7">
      <c r="A382" s="13" t="s">
        <v>1232</v>
      </c>
      <c r="B382" s="19" t="s">
        <v>1233</v>
      </c>
      <c r="C382" s="15">
        <v>330</v>
      </c>
      <c r="D382" s="16">
        <v>84</v>
      </c>
      <c r="E382" s="16">
        <v>13280</v>
      </c>
      <c r="F382" s="17">
        <f t="shared" si="10"/>
        <v>40.242</v>
      </c>
      <c r="G382" s="17">
        <f t="shared" si="11"/>
        <v>158.095</v>
      </c>
    </row>
    <row r="383" ht="15" spans="1:7">
      <c r="A383" s="13" t="s">
        <v>1234</v>
      </c>
      <c r="B383" s="14" t="s">
        <v>1235</v>
      </c>
      <c r="C383" s="15">
        <v>0</v>
      </c>
      <c r="D383" s="16">
        <v>0</v>
      </c>
      <c r="E383" s="16">
        <v>0</v>
      </c>
      <c r="F383" s="17" t="str">
        <f t="shared" si="10"/>
        <v/>
      </c>
      <c r="G383" s="17" t="str">
        <f t="shared" si="11"/>
        <v/>
      </c>
    </row>
    <row r="384" ht="15" spans="1:7">
      <c r="A384" s="13" t="s">
        <v>1236</v>
      </c>
      <c r="B384" s="19" t="s">
        <v>1237</v>
      </c>
      <c r="C384" s="15">
        <v>0</v>
      </c>
      <c r="D384" s="16">
        <v>0</v>
      </c>
      <c r="E384" s="16">
        <v>0</v>
      </c>
      <c r="F384" s="17" t="str">
        <f t="shared" si="10"/>
        <v/>
      </c>
      <c r="G384" s="17" t="str">
        <f t="shared" si="11"/>
        <v/>
      </c>
    </row>
    <row r="385" ht="15" spans="1:7">
      <c r="A385" s="13" t="s">
        <v>1238</v>
      </c>
      <c r="B385" s="19" t="s">
        <v>1239</v>
      </c>
      <c r="C385" s="15">
        <v>0</v>
      </c>
      <c r="D385" s="16">
        <v>0</v>
      </c>
      <c r="E385" s="16">
        <v>0</v>
      </c>
      <c r="F385" s="17" t="str">
        <f t="shared" si="10"/>
        <v/>
      </c>
      <c r="G385" s="17" t="str">
        <f t="shared" si="11"/>
        <v/>
      </c>
    </row>
    <row r="386" ht="15" spans="1:7">
      <c r="A386" s="13" t="s">
        <v>1240</v>
      </c>
      <c r="B386" s="19" t="s">
        <v>1241</v>
      </c>
      <c r="C386" s="15">
        <v>0</v>
      </c>
      <c r="D386" s="16">
        <v>0</v>
      </c>
      <c r="E386" s="16">
        <v>0</v>
      </c>
      <c r="F386" s="17" t="str">
        <f t="shared" si="10"/>
        <v/>
      </c>
      <c r="G386" s="17" t="str">
        <f t="shared" si="11"/>
        <v/>
      </c>
    </row>
    <row r="387" ht="15" spans="1:7">
      <c r="A387" s="13" t="s">
        <v>1242</v>
      </c>
      <c r="B387" s="14" t="s">
        <v>1243</v>
      </c>
      <c r="C387" s="15">
        <v>0</v>
      </c>
      <c r="D387" s="16">
        <v>0</v>
      </c>
      <c r="E387" s="16">
        <v>0</v>
      </c>
      <c r="F387" s="17" t="str">
        <f t="shared" si="10"/>
        <v/>
      </c>
      <c r="G387" s="17" t="str">
        <f t="shared" si="11"/>
        <v/>
      </c>
    </row>
    <row r="388" ht="15" spans="1:7">
      <c r="A388" s="13" t="s">
        <v>1244</v>
      </c>
      <c r="B388" s="14" t="s">
        <v>1245</v>
      </c>
      <c r="C388" s="15">
        <v>0</v>
      </c>
      <c r="D388" s="16">
        <v>0</v>
      </c>
      <c r="E388" s="16">
        <v>0</v>
      </c>
      <c r="F388" s="17" t="str">
        <f t="shared" si="10"/>
        <v/>
      </c>
      <c r="G388" s="17" t="str">
        <f t="shared" si="11"/>
        <v/>
      </c>
    </row>
    <row r="389" ht="15" spans="1:7">
      <c r="A389" s="13" t="s">
        <v>1246</v>
      </c>
      <c r="B389" s="14" t="s">
        <v>1247</v>
      </c>
      <c r="C389" s="15">
        <v>100</v>
      </c>
      <c r="D389" s="16">
        <v>0</v>
      </c>
      <c r="E389" s="16">
        <v>0</v>
      </c>
      <c r="F389" s="17">
        <f t="shared" ref="F389:F452" si="12">IFERROR($E389/C389,"")</f>
        <v>0</v>
      </c>
      <c r="G389" s="17" t="str">
        <f t="shared" ref="G389:G452" si="13">IFERROR($E389/D389,"")</f>
        <v/>
      </c>
    </row>
    <row r="390" ht="15" spans="1:7">
      <c r="A390" s="13" t="s">
        <v>1248</v>
      </c>
      <c r="B390" s="19" t="s">
        <v>1249</v>
      </c>
      <c r="C390" s="15">
        <v>0</v>
      </c>
      <c r="D390" s="16">
        <v>0</v>
      </c>
      <c r="E390" s="16">
        <v>0</v>
      </c>
      <c r="F390" s="17" t="str">
        <f t="shared" si="12"/>
        <v/>
      </c>
      <c r="G390" s="17" t="str">
        <f t="shared" si="13"/>
        <v/>
      </c>
    </row>
    <row r="391" ht="15" spans="1:7">
      <c r="A391" s="13" t="s">
        <v>1250</v>
      </c>
      <c r="B391" s="19" t="s">
        <v>1235</v>
      </c>
      <c r="C391" s="15">
        <v>0</v>
      </c>
      <c r="D391" s="16">
        <v>0</v>
      </c>
      <c r="E391" s="16">
        <v>0</v>
      </c>
      <c r="F391" s="17" t="str">
        <f t="shared" si="12"/>
        <v/>
      </c>
      <c r="G391" s="17" t="str">
        <f t="shared" si="13"/>
        <v/>
      </c>
    </row>
    <row r="392" ht="15" spans="1:7">
      <c r="A392" s="13" t="s">
        <v>1251</v>
      </c>
      <c r="B392" s="20" t="s">
        <v>1252</v>
      </c>
      <c r="C392" s="15">
        <v>0</v>
      </c>
      <c r="D392" s="16">
        <v>0</v>
      </c>
      <c r="E392" s="16">
        <v>0</v>
      </c>
      <c r="F392" s="17" t="str">
        <f t="shared" si="12"/>
        <v/>
      </c>
      <c r="G392" s="17" t="str">
        <f t="shared" si="13"/>
        <v/>
      </c>
    </row>
    <row r="393" ht="15" spans="1:7">
      <c r="A393" s="13" t="s">
        <v>1253</v>
      </c>
      <c r="B393" s="19" t="s">
        <v>1254</v>
      </c>
      <c r="C393" s="15">
        <v>0</v>
      </c>
      <c r="D393" s="16">
        <v>0</v>
      </c>
      <c r="E393" s="16">
        <v>0</v>
      </c>
      <c r="F393" s="17" t="str">
        <f t="shared" si="12"/>
        <v/>
      </c>
      <c r="G393" s="17" t="str">
        <f t="shared" si="13"/>
        <v/>
      </c>
    </row>
    <row r="394" ht="15" spans="1:7">
      <c r="A394" s="13" t="s">
        <v>1255</v>
      </c>
      <c r="B394" s="19" t="s">
        <v>1256</v>
      </c>
      <c r="C394" s="15">
        <v>0</v>
      </c>
      <c r="D394" s="16">
        <v>0</v>
      </c>
      <c r="E394" s="16">
        <v>0</v>
      </c>
      <c r="F394" s="17" t="str">
        <f t="shared" si="12"/>
        <v/>
      </c>
      <c r="G394" s="17" t="str">
        <f t="shared" si="13"/>
        <v/>
      </c>
    </row>
    <row r="395" ht="15" spans="1:7">
      <c r="A395" s="13" t="s">
        <v>1257</v>
      </c>
      <c r="B395" s="19" t="s">
        <v>1258</v>
      </c>
      <c r="C395" s="15">
        <v>0</v>
      </c>
      <c r="D395" s="16">
        <v>0</v>
      </c>
      <c r="E395" s="16">
        <v>0</v>
      </c>
      <c r="F395" s="17" t="str">
        <f t="shared" si="12"/>
        <v/>
      </c>
      <c r="G395" s="17" t="str">
        <f t="shared" si="13"/>
        <v/>
      </c>
    </row>
    <row r="396" ht="15" spans="1:7">
      <c r="A396" s="13" t="s">
        <v>1259</v>
      </c>
      <c r="B396" s="14" t="s">
        <v>1235</v>
      </c>
      <c r="C396" s="15">
        <v>0</v>
      </c>
      <c r="D396" s="16">
        <v>0</v>
      </c>
      <c r="E396" s="16">
        <v>0</v>
      </c>
      <c r="F396" s="17" t="str">
        <f t="shared" si="12"/>
        <v/>
      </c>
      <c r="G396" s="17" t="str">
        <f t="shared" si="13"/>
        <v/>
      </c>
    </row>
    <row r="397" ht="15" spans="1:7">
      <c r="A397" s="13" t="s">
        <v>1260</v>
      </c>
      <c r="B397" s="19" t="s">
        <v>1261</v>
      </c>
      <c r="C397" s="15">
        <v>0</v>
      </c>
      <c r="D397" s="16">
        <v>656</v>
      </c>
      <c r="E397" s="16">
        <v>644</v>
      </c>
      <c r="F397" s="17" t="str">
        <f t="shared" si="12"/>
        <v/>
      </c>
      <c r="G397" s="17">
        <f t="shared" si="13"/>
        <v>0.982</v>
      </c>
    </row>
    <row r="398" ht="15" spans="1:7">
      <c r="A398" s="13" t="s">
        <v>1262</v>
      </c>
      <c r="B398" s="19" t="s">
        <v>1263</v>
      </c>
      <c r="C398" s="15">
        <v>0</v>
      </c>
      <c r="D398" s="16">
        <v>0</v>
      </c>
      <c r="E398" s="16">
        <v>0</v>
      </c>
      <c r="F398" s="17" t="str">
        <f t="shared" si="12"/>
        <v/>
      </c>
      <c r="G398" s="17" t="str">
        <f t="shared" si="13"/>
        <v/>
      </c>
    </row>
    <row r="399" ht="15" spans="1:7">
      <c r="A399" s="13" t="s">
        <v>1264</v>
      </c>
      <c r="B399" s="19" t="s">
        <v>1265</v>
      </c>
      <c r="C399" s="15">
        <v>0</v>
      </c>
      <c r="D399" s="16">
        <v>50</v>
      </c>
      <c r="E399" s="16">
        <v>160</v>
      </c>
      <c r="F399" s="17" t="str">
        <f t="shared" si="12"/>
        <v/>
      </c>
      <c r="G399" s="17">
        <f t="shared" si="13"/>
        <v>3.2</v>
      </c>
    </row>
    <row r="400" ht="15" spans="1:7">
      <c r="A400" s="13" t="s">
        <v>1266</v>
      </c>
      <c r="B400" s="20" t="s">
        <v>1235</v>
      </c>
      <c r="C400" s="15">
        <v>0</v>
      </c>
      <c r="D400" s="16">
        <v>0</v>
      </c>
      <c r="E400" s="16">
        <v>0</v>
      </c>
      <c r="F400" s="17" t="str">
        <f t="shared" si="12"/>
        <v/>
      </c>
      <c r="G400" s="17" t="str">
        <f t="shared" si="13"/>
        <v/>
      </c>
    </row>
    <row r="401" ht="15" spans="1:7">
      <c r="A401" s="13" t="s">
        <v>1267</v>
      </c>
      <c r="B401" s="20" t="s">
        <v>1268</v>
      </c>
      <c r="C401" s="15">
        <v>10000</v>
      </c>
      <c r="D401" s="16">
        <v>18361</v>
      </c>
      <c r="E401" s="16">
        <v>8000</v>
      </c>
      <c r="F401" s="17">
        <f t="shared" si="12"/>
        <v>0.8</v>
      </c>
      <c r="G401" s="17">
        <f t="shared" si="13"/>
        <v>0.436</v>
      </c>
    </row>
    <row r="402" ht="15" spans="1:7">
      <c r="A402" s="13" t="s">
        <v>1269</v>
      </c>
      <c r="B402" s="20" t="s">
        <v>1270</v>
      </c>
      <c r="C402" s="15">
        <v>0</v>
      </c>
      <c r="D402" s="16">
        <v>0</v>
      </c>
      <c r="E402" s="16">
        <v>0</v>
      </c>
      <c r="F402" s="17" t="str">
        <f t="shared" si="12"/>
        <v/>
      </c>
      <c r="G402" s="17" t="str">
        <f t="shared" si="13"/>
        <v/>
      </c>
    </row>
    <row r="403" ht="15" spans="1:7">
      <c r="A403" s="13" t="s">
        <v>1271</v>
      </c>
      <c r="B403" s="20" t="s">
        <v>1272</v>
      </c>
      <c r="C403" s="15">
        <v>2308</v>
      </c>
      <c r="D403" s="16">
        <v>317</v>
      </c>
      <c r="E403" s="16">
        <v>222</v>
      </c>
      <c r="F403" s="17">
        <f t="shared" si="12"/>
        <v>0.096</v>
      </c>
      <c r="G403" s="17">
        <f t="shared" si="13"/>
        <v>0.7</v>
      </c>
    </row>
    <row r="404" ht="15" spans="1:7">
      <c r="A404" s="13" t="s">
        <v>1273</v>
      </c>
      <c r="B404" s="20" t="s">
        <v>1274</v>
      </c>
      <c r="C404" s="15">
        <v>0</v>
      </c>
      <c r="D404" s="16">
        <v>0</v>
      </c>
      <c r="E404" s="16">
        <v>0</v>
      </c>
      <c r="F404" s="17" t="str">
        <f t="shared" si="12"/>
        <v/>
      </c>
      <c r="G404" s="17" t="str">
        <f t="shared" si="13"/>
        <v/>
      </c>
    </row>
    <row r="405" ht="15" spans="1:7">
      <c r="A405" s="13" t="s">
        <v>1275</v>
      </c>
      <c r="B405" s="20" t="s">
        <v>1276</v>
      </c>
      <c r="C405" s="15">
        <v>0</v>
      </c>
      <c r="D405" s="16">
        <v>0</v>
      </c>
      <c r="E405" s="16">
        <v>0</v>
      </c>
      <c r="F405" s="17" t="str">
        <f t="shared" si="12"/>
        <v/>
      </c>
      <c r="G405" s="17" t="str">
        <f t="shared" si="13"/>
        <v/>
      </c>
    </row>
    <row r="406" ht="15" spans="1:7">
      <c r="A406" s="13" t="s">
        <v>1277</v>
      </c>
      <c r="B406" s="20" t="s">
        <v>1278</v>
      </c>
      <c r="C406" s="15">
        <v>0</v>
      </c>
      <c r="D406" s="16">
        <v>0</v>
      </c>
      <c r="E406" s="16">
        <v>0</v>
      </c>
      <c r="F406" s="17" t="str">
        <f t="shared" si="12"/>
        <v/>
      </c>
      <c r="G406" s="17" t="str">
        <f t="shared" si="13"/>
        <v/>
      </c>
    </row>
    <row r="407" ht="15" spans="1:7">
      <c r="A407" s="13" t="s">
        <v>1279</v>
      </c>
      <c r="B407" s="20" t="s">
        <v>1280</v>
      </c>
      <c r="C407" s="15">
        <v>0</v>
      </c>
      <c r="D407" s="16">
        <v>0</v>
      </c>
      <c r="E407" s="16">
        <v>0</v>
      </c>
      <c r="F407" s="17" t="str">
        <f t="shared" si="12"/>
        <v/>
      </c>
      <c r="G407" s="17" t="str">
        <f t="shared" si="13"/>
        <v/>
      </c>
    </row>
    <row r="408" ht="15" spans="1:7">
      <c r="A408" s="13" t="s">
        <v>1281</v>
      </c>
      <c r="B408" s="20" t="s">
        <v>1235</v>
      </c>
      <c r="C408" s="15">
        <v>0</v>
      </c>
      <c r="D408" s="16">
        <v>0</v>
      </c>
      <c r="E408" s="16">
        <v>0</v>
      </c>
      <c r="F408" s="17" t="str">
        <f t="shared" si="12"/>
        <v/>
      </c>
      <c r="G408" s="17" t="str">
        <f t="shared" si="13"/>
        <v/>
      </c>
    </row>
    <row r="409" ht="15" spans="1:7">
      <c r="A409" s="13" t="s">
        <v>1282</v>
      </c>
      <c r="B409" s="20" t="s">
        <v>1283</v>
      </c>
      <c r="C409" s="15">
        <v>0</v>
      </c>
      <c r="D409" s="16">
        <v>0</v>
      </c>
      <c r="E409" s="16">
        <v>0</v>
      </c>
      <c r="F409" s="17" t="str">
        <f t="shared" si="12"/>
        <v/>
      </c>
      <c r="G409" s="17" t="str">
        <f t="shared" si="13"/>
        <v/>
      </c>
    </row>
    <row r="410" ht="15" spans="1:7">
      <c r="A410" s="13" t="s">
        <v>1284</v>
      </c>
      <c r="B410" s="20" t="s">
        <v>1285</v>
      </c>
      <c r="C410" s="15">
        <v>0</v>
      </c>
      <c r="D410" s="16">
        <v>0</v>
      </c>
      <c r="E410" s="16">
        <v>0</v>
      </c>
      <c r="F410" s="17" t="str">
        <f t="shared" si="12"/>
        <v/>
      </c>
      <c r="G410" s="17" t="str">
        <f t="shared" si="13"/>
        <v/>
      </c>
    </row>
    <row r="411" ht="15" spans="1:7">
      <c r="A411" s="13" t="s">
        <v>1286</v>
      </c>
      <c r="B411" s="20" t="s">
        <v>1287</v>
      </c>
      <c r="C411" s="15">
        <v>0</v>
      </c>
      <c r="D411" s="16">
        <v>0</v>
      </c>
      <c r="E411" s="16">
        <v>0</v>
      </c>
      <c r="F411" s="17" t="str">
        <f t="shared" si="12"/>
        <v/>
      </c>
      <c r="G411" s="17" t="str">
        <f t="shared" si="13"/>
        <v/>
      </c>
    </row>
    <row r="412" ht="15" spans="1:7">
      <c r="A412" s="13" t="s">
        <v>1288</v>
      </c>
      <c r="B412" s="20" t="s">
        <v>1289</v>
      </c>
      <c r="C412" s="15">
        <v>0</v>
      </c>
      <c r="D412" s="16">
        <v>0</v>
      </c>
      <c r="E412" s="16">
        <v>0</v>
      </c>
      <c r="F412" s="17" t="str">
        <f t="shared" si="12"/>
        <v/>
      </c>
      <c r="G412" s="17" t="str">
        <f t="shared" si="13"/>
        <v/>
      </c>
    </row>
    <row r="413" ht="15" spans="1:7">
      <c r="A413" s="13" t="s">
        <v>1290</v>
      </c>
      <c r="B413" s="20" t="s">
        <v>1291</v>
      </c>
      <c r="C413" s="15">
        <v>0</v>
      </c>
      <c r="D413" s="16">
        <v>0</v>
      </c>
      <c r="E413" s="16">
        <v>0</v>
      </c>
      <c r="F413" s="17" t="str">
        <f t="shared" si="12"/>
        <v/>
      </c>
      <c r="G413" s="17" t="str">
        <f t="shared" si="13"/>
        <v/>
      </c>
    </row>
    <row r="414" ht="15" spans="1:7">
      <c r="A414" s="13" t="s">
        <v>1292</v>
      </c>
      <c r="B414" s="20" t="s">
        <v>1293</v>
      </c>
      <c r="C414" s="15">
        <v>0</v>
      </c>
      <c r="D414" s="16">
        <v>0</v>
      </c>
      <c r="E414" s="16">
        <v>0</v>
      </c>
      <c r="F414" s="17" t="str">
        <f t="shared" si="12"/>
        <v/>
      </c>
      <c r="G414" s="17" t="str">
        <f t="shared" si="13"/>
        <v/>
      </c>
    </row>
    <row r="415" ht="15" spans="1:7">
      <c r="A415" s="13" t="s">
        <v>1294</v>
      </c>
      <c r="B415" s="20" t="s">
        <v>1295</v>
      </c>
      <c r="C415" s="15">
        <v>0</v>
      </c>
      <c r="D415" s="16">
        <v>0</v>
      </c>
      <c r="E415" s="16">
        <v>0</v>
      </c>
      <c r="F415" s="17" t="str">
        <f t="shared" si="12"/>
        <v/>
      </c>
      <c r="G415" s="17" t="str">
        <f t="shared" si="13"/>
        <v/>
      </c>
    </row>
    <row r="416" ht="15" spans="1:7">
      <c r="A416" s="13" t="s">
        <v>1296</v>
      </c>
      <c r="B416" s="20" t="s">
        <v>1297</v>
      </c>
      <c r="C416" s="15">
        <v>0</v>
      </c>
      <c r="D416" s="16">
        <v>0</v>
      </c>
      <c r="E416" s="16">
        <v>0</v>
      </c>
      <c r="F416" s="17" t="str">
        <f t="shared" si="12"/>
        <v/>
      </c>
      <c r="G416" s="17" t="str">
        <f t="shared" si="13"/>
        <v/>
      </c>
    </row>
    <row r="417" ht="15" spans="1:7">
      <c r="A417" s="13" t="s">
        <v>1298</v>
      </c>
      <c r="B417" s="20" t="s">
        <v>1299</v>
      </c>
      <c r="C417" s="15">
        <v>0</v>
      </c>
      <c r="D417" s="16">
        <v>0</v>
      </c>
      <c r="E417" s="16">
        <v>0</v>
      </c>
      <c r="F417" s="17" t="str">
        <f t="shared" si="12"/>
        <v/>
      </c>
      <c r="G417" s="17" t="str">
        <f t="shared" si="13"/>
        <v/>
      </c>
    </row>
    <row r="418" ht="15" spans="1:7">
      <c r="A418" s="13" t="s">
        <v>1300</v>
      </c>
      <c r="B418" s="20" t="s">
        <v>1301</v>
      </c>
      <c r="C418" s="15">
        <v>5</v>
      </c>
      <c r="D418" s="16">
        <v>0</v>
      </c>
      <c r="E418" s="16">
        <v>100</v>
      </c>
      <c r="F418" s="17">
        <f t="shared" si="12"/>
        <v>20</v>
      </c>
      <c r="G418" s="17" t="str">
        <f t="shared" si="13"/>
        <v/>
      </c>
    </row>
    <row r="419" ht="15" spans="1:7">
      <c r="A419" s="13" t="s">
        <v>1302</v>
      </c>
      <c r="B419" s="20" t="s">
        <v>1303</v>
      </c>
      <c r="C419" s="15">
        <v>0</v>
      </c>
      <c r="D419" s="16">
        <v>0</v>
      </c>
      <c r="E419" s="16">
        <v>0</v>
      </c>
      <c r="F419" s="17" t="str">
        <f t="shared" si="12"/>
        <v/>
      </c>
      <c r="G419" s="17" t="str">
        <f t="shared" si="13"/>
        <v/>
      </c>
    </row>
    <row r="420" ht="15" spans="1:7">
      <c r="A420" s="13" t="s">
        <v>1304</v>
      </c>
      <c r="B420" s="20" t="s">
        <v>1305</v>
      </c>
      <c r="C420" s="15">
        <v>0</v>
      </c>
      <c r="D420" s="16">
        <v>0</v>
      </c>
      <c r="E420" s="16">
        <v>0</v>
      </c>
      <c r="F420" s="17" t="str">
        <f t="shared" si="12"/>
        <v/>
      </c>
      <c r="G420" s="17" t="str">
        <f t="shared" si="13"/>
        <v/>
      </c>
    </row>
    <row r="421" ht="15" spans="1:7">
      <c r="A421" s="13" t="s">
        <v>1306</v>
      </c>
      <c r="B421" s="20" t="s">
        <v>1307</v>
      </c>
      <c r="C421" s="15">
        <v>0</v>
      </c>
      <c r="D421" s="16">
        <v>0</v>
      </c>
      <c r="E421" s="16">
        <v>0</v>
      </c>
      <c r="F421" s="17" t="str">
        <f t="shared" si="12"/>
        <v/>
      </c>
      <c r="G421" s="17" t="str">
        <f t="shared" si="13"/>
        <v/>
      </c>
    </row>
    <row r="422" ht="15" spans="1:7">
      <c r="A422" s="13" t="s">
        <v>1308</v>
      </c>
      <c r="B422" s="20" t="s">
        <v>1309</v>
      </c>
      <c r="C422" s="15">
        <v>0</v>
      </c>
      <c r="D422" s="16">
        <v>0</v>
      </c>
      <c r="E422" s="16">
        <v>0</v>
      </c>
      <c r="F422" s="17" t="str">
        <f t="shared" si="12"/>
        <v/>
      </c>
      <c r="G422" s="17" t="str">
        <f t="shared" si="13"/>
        <v/>
      </c>
    </row>
    <row r="423" ht="15" spans="1:7">
      <c r="A423" s="13" t="s">
        <v>1310</v>
      </c>
      <c r="B423" s="20" t="s">
        <v>1311</v>
      </c>
      <c r="C423" s="15">
        <v>0</v>
      </c>
      <c r="D423" s="16">
        <v>1515</v>
      </c>
      <c r="E423" s="16">
        <v>210</v>
      </c>
      <c r="F423" s="17" t="str">
        <f t="shared" si="12"/>
        <v/>
      </c>
      <c r="G423" s="17">
        <f t="shared" si="13"/>
        <v>0.139</v>
      </c>
    </row>
    <row r="424" ht="15" spans="1:7">
      <c r="A424" s="13" t="s">
        <v>1312</v>
      </c>
      <c r="B424" s="20" t="s">
        <v>642</v>
      </c>
      <c r="C424" s="15">
        <v>0</v>
      </c>
      <c r="D424" s="16">
        <v>0</v>
      </c>
      <c r="E424" s="16">
        <v>0</v>
      </c>
      <c r="F424" s="17" t="str">
        <f t="shared" si="12"/>
        <v/>
      </c>
      <c r="G424" s="17" t="str">
        <f t="shared" si="13"/>
        <v/>
      </c>
    </row>
    <row r="425" ht="15" spans="1:7">
      <c r="A425" s="13" t="s">
        <v>1313</v>
      </c>
      <c r="B425" s="20" t="s">
        <v>644</v>
      </c>
      <c r="C425" s="15">
        <v>761</v>
      </c>
      <c r="D425" s="16">
        <v>321</v>
      </c>
      <c r="E425" s="16">
        <v>559</v>
      </c>
      <c r="F425" s="17">
        <f t="shared" si="12"/>
        <v>0.735</v>
      </c>
      <c r="G425" s="17">
        <f t="shared" si="13"/>
        <v>1.741</v>
      </c>
    </row>
    <row r="426" ht="15" spans="1:7">
      <c r="A426" s="13" t="s">
        <v>1314</v>
      </c>
      <c r="B426" s="20" t="s">
        <v>646</v>
      </c>
      <c r="C426" s="15">
        <v>0</v>
      </c>
      <c r="D426" s="16">
        <v>0</v>
      </c>
      <c r="E426" s="16">
        <v>0</v>
      </c>
      <c r="F426" s="17" t="str">
        <f t="shared" si="12"/>
        <v/>
      </c>
      <c r="G426" s="17" t="str">
        <f t="shared" si="13"/>
        <v/>
      </c>
    </row>
    <row r="427" ht="15" spans="1:7">
      <c r="A427" s="13" t="s">
        <v>1315</v>
      </c>
      <c r="B427" s="20" t="s">
        <v>1316</v>
      </c>
      <c r="C427" s="15">
        <v>0</v>
      </c>
      <c r="D427" s="16">
        <v>0</v>
      </c>
      <c r="E427" s="16">
        <v>0</v>
      </c>
      <c r="F427" s="17" t="str">
        <f t="shared" si="12"/>
        <v/>
      </c>
      <c r="G427" s="17" t="str">
        <f t="shared" si="13"/>
        <v/>
      </c>
    </row>
    <row r="428" ht="15" spans="1:7">
      <c r="A428" s="13" t="s">
        <v>1317</v>
      </c>
      <c r="B428" s="20" t="s">
        <v>1318</v>
      </c>
      <c r="C428" s="15">
        <v>0</v>
      </c>
      <c r="D428" s="16">
        <v>0</v>
      </c>
      <c r="E428" s="16">
        <v>0</v>
      </c>
      <c r="F428" s="17" t="str">
        <f t="shared" si="12"/>
        <v/>
      </c>
      <c r="G428" s="17" t="str">
        <f t="shared" si="13"/>
        <v/>
      </c>
    </row>
    <row r="429" ht="15" spans="1:7">
      <c r="A429" s="13" t="s">
        <v>1319</v>
      </c>
      <c r="B429" s="20" t="s">
        <v>1320</v>
      </c>
      <c r="C429" s="15">
        <v>0</v>
      </c>
      <c r="D429" s="16">
        <v>0</v>
      </c>
      <c r="E429" s="16">
        <v>0</v>
      </c>
      <c r="F429" s="17" t="str">
        <f t="shared" si="12"/>
        <v/>
      </c>
      <c r="G429" s="17" t="str">
        <f t="shared" si="13"/>
        <v/>
      </c>
    </row>
    <row r="430" ht="15" spans="1:7">
      <c r="A430" s="13" t="s">
        <v>1321</v>
      </c>
      <c r="B430" s="20" t="s">
        <v>1322</v>
      </c>
      <c r="C430" s="15">
        <v>0</v>
      </c>
      <c r="D430" s="16">
        <v>0</v>
      </c>
      <c r="E430" s="16">
        <v>0</v>
      </c>
      <c r="F430" s="17" t="str">
        <f t="shared" si="12"/>
        <v/>
      </c>
      <c r="G430" s="17" t="str">
        <f t="shared" si="13"/>
        <v/>
      </c>
    </row>
    <row r="431" ht="15" spans="1:7">
      <c r="A431" s="13" t="s">
        <v>1323</v>
      </c>
      <c r="B431" s="20" t="s">
        <v>1324</v>
      </c>
      <c r="C431" s="15">
        <v>0</v>
      </c>
      <c r="D431" s="16">
        <v>0</v>
      </c>
      <c r="E431" s="16">
        <v>10</v>
      </c>
      <c r="F431" s="17" t="str">
        <f t="shared" si="12"/>
        <v/>
      </c>
      <c r="G431" s="17" t="str">
        <f t="shared" si="13"/>
        <v/>
      </c>
    </row>
    <row r="432" ht="15" spans="1:7">
      <c r="A432" s="13" t="s">
        <v>1325</v>
      </c>
      <c r="B432" s="20" t="s">
        <v>1326</v>
      </c>
      <c r="C432" s="15">
        <v>685</v>
      </c>
      <c r="D432" s="16">
        <v>218</v>
      </c>
      <c r="E432" s="16">
        <v>515</v>
      </c>
      <c r="F432" s="17">
        <f t="shared" si="12"/>
        <v>0.752</v>
      </c>
      <c r="G432" s="17">
        <f t="shared" si="13"/>
        <v>2.362</v>
      </c>
    </row>
    <row r="433" ht="15" spans="1:7">
      <c r="A433" s="13" t="s">
        <v>1327</v>
      </c>
      <c r="B433" s="20" t="s">
        <v>1328</v>
      </c>
      <c r="C433" s="15">
        <v>0</v>
      </c>
      <c r="D433" s="16">
        <v>0</v>
      </c>
      <c r="E433" s="16">
        <v>0</v>
      </c>
      <c r="F433" s="17" t="str">
        <f t="shared" si="12"/>
        <v/>
      </c>
      <c r="G433" s="17" t="str">
        <f t="shared" si="13"/>
        <v/>
      </c>
    </row>
    <row r="434" ht="15" spans="1:7">
      <c r="A434" s="13" t="s">
        <v>1329</v>
      </c>
      <c r="B434" s="20" t="s">
        <v>1330</v>
      </c>
      <c r="C434" s="15">
        <v>0</v>
      </c>
      <c r="D434" s="16">
        <v>0</v>
      </c>
      <c r="E434" s="16">
        <v>0</v>
      </c>
      <c r="F434" s="17" t="str">
        <f t="shared" si="12"/>
        <v/>
      </c>
      <c r="G434" s="17" t="str">
        <f t="shared" si="13"/>
        <v/>
      </c>
    </row>
    <row r="435" ht="15" spans="1:7">
      <c r="A435" s="13" t="s">
        <v>1331</v>
      </c>
      <c r="B435" s="20" t="s">
        <v>1332</v>
      </c>
      <c r="C435" s="15">
        <v>0</v>
      </c>
      <c r="D435" s="16">
        <v>0</v>
      </c>
      <c r="E435" s="16">
        <v>0</v>
      </c>
      <c r="F435" s="17" t="str">
        <f t="shared" si="12"/>
        <v/>
      </c>
      <c r="G435" s="17" t="str">
        <f t="shared" si="13"/>
        <v/>
      </c>
    </row>
    <row r="436" ht="15" spans="1:7">
      <c r="A436" s="13" t="s">
        <v>1333</v>
      </c>
      <c r="B436" s="20" t="s">
        <v>1334</v>
      </c>
      <c r="C436" s="15">
        <v>0</v>
      </c>
      <c r="D436" s="16">
        <v>0</v>
      </c>
      <c r="E436" s="16">
        <v>0</v>
      </c>
      <c r="F436" s="17" t="str">
        <f t="shared" si="12"/>
        <v/>
      </c>
      <c r="G436" s="17" t="str">
        <f t="shared" si="13"/>
        <v/>
      </c>
    </row>
    <row r="437" ht="15" spans="1:7">
      <c r="A437" s="13" t="s">
        <v>1335</v>
      </c>
      <c r="B437" s="20" t="s">
        <v>1336</v>
      </c>
      <c r="C437" s="15">
        <v>0</v>
      </c>
      <c r="D437" s="16">
        <v>0</v>
      </c>
      <c r="E437" s="16">
        <v>0</v>
      </c>
      <c r="F437" s="17" t="str">
        <f t="shared" si="12"/>
        <v/>
      </c>
      <c r="G437" s="17" t="str">
        <f t="shared" si="13"/>
        <v/>
      </c>
    </row>
    <row r="438" ht="15" spans="1:7">
      <c r="A438" s="13" t="s">
        <v>1337</v>
      </c>
      <c r="B438" s="20" t="s">
        <v>1338</v>
      </c>
      <c r="C438" s="15">
        <v>15</v>
      </c>
      <c r="D438" s="16">
        <v>18</v>
      </c>
      <c r="E438" s="16">
        <v>126</v>
      </c>
      <c r="F438" s="17">
        <f t="shared" si="12"/>
        <v>8.4</v>
      </c>
      <c r="G438" s="17">
        <f t="shared" si="13"/>
        <v>7</v>
      </c>
    </row>
    <row r="439" ht="15" spans="1:7">
      <c r="A439" s="13" t="s">
        <v>1339</v>
      </c>
      <c r="B439" s="20" t="s">
        <v>642</v>
      </c>
      <c r="C439" s="15">
        <v>10</v>
      </c>
      <c r="D439" s="16">
        <v>10</v>
      </c>
      <c r="E439" s="16">
        <v>10</v>
      </c>
      <c r="F439" s="17">
        <f t="shared" si="12"/>
        <v>1</v>
      </c>
      <c r="G439" s="17">
        <f t="shared" si="13"/>
        <v>1</v>
      </c>
    </row>
    <row r="440" ht="15" spans="1:7">
      <c r="A440" s="13" t="s">
        <v>1340</v>
      </c>
      <c r="B440" s="20" t="s">
        <v>644</v>
      </c>
      <c r="C440" s="15">
        <v>0</v>
      </c>
      <c r="D440" s="16">
        <v>0</v>
      </c>
      <c r="E440" s="16">
        <v>0</v>
      </c>
      <c r="F440" s="17" t="str">
        <f t="shared" si="12"/>
        <v/>
      </c>
      <c r="G440" s="17" t="str">
        <f t="shared" si="13"/>
        <v/>
      </c>
    </row>
    <row r="441" ht="15" spans="1:7">
      <c r="A441" s="13" t="s">
        <v>1341</v>
      </c>
      <c r="B441" s="20" t="s">
        <v>646</v>
      </c>
      <c r="C441" s="15">
        <v>0</v>
      </c>
      <c r="D441" s="16">
        <v>0</v>
      </c>
      <c r="E441" s="16">
        <v>0</v>
      </c>
      <c r="F441" s="17" t="str">
        <f t="shared" si="12"/>
        <v/>
      </c>
      <c r="G441" s="17" t="str">
        <f t="shared" si="13"/>
        <v/>
      </c>
    </row>
    <row r="442" ht="15" spans="1:7">
      <c r="A442" s="13" t="s">
        <v>1342</v>
      </c>
      <c r="B442" s="20" t="s">
        <v>1343</v>
      </c>
      <c r="C442" s="15">
        <v>0</v>
      </c>
      <c r="D442" s="16">
        <v>0</v>
      </c>
      <c r="E442" s="16">
        <v>0</v>
      </c>
      <c r="F442" s="17" t="str">
        <f t="shared" si="12"/>
        <v/>
      </c>
      <c r="G442" s="17" t="str">
        <f t="shared" si="13"/>
        <v/>
      </c>
    </row>
    <row r="443" ht="15" spans="1:7">
      <c r="A443" s="13" t="s">
        <v>1344</v>
      </c>
      <c r="B443" s="20" t="s">
        <v>1345</v>
      </c>
      <c r="C443" s="15">
        <v>140</v>
      </c>
      <c r="D443" s="16">
        <v>225</v>
      </c>
      <c r="E443" s="16">
        <v>159</v>
      </c>
      <c r="F443" s="17">
        <f t="shared" si="12"/>
        <v>1.136</v>
      </c>
      <c r="G443" s="17">
        <f t="shared" si="13"/>
        <v>0.707</v>
      </c>
    </row>
    <row r="444" ht="15" spans="1:7">
      <c r="A444" s="13" t="s">
        <v>1346</v>
      </c>
      <c r="B444" s="20" t="s">
        <v>1347</v>
      </c>
      <c r="C444" s="15">
        <v>0</v>
      </c>
      <c r="D444" s="16">
        <v>0</v>
      </c>
      <c r="E444" s="16">
        <v>0</v>
      </c>
      <c r="F444" s="17" t="str">
        <f t="shared" si="12"/>
        <v/>
      </c>
      <c r="G444" s="17" t="str">
        <f t="shared" si="13"/>
        <v/>
      </c>
    </row>
    <row r="445" ht="15" spans="1:7">
      <c r="A445" s="13" t="s">
        <v>1348</v>
      </c>
      <c r="B445" s="20" t="s">
        <v>1349</v>
      </c>
      <c r="C445" s="15">
        <v>0</v>
      </c>
      <c r="D445" s="16">
        <v>0</v>
      </c>
      <c r="E445" s="16">
        <v>0</v>
      </c>
      <c r="F445" s="17" t="str">
        <f t="shared" si="12"/>
        <v/>
      </c>
      <c r="G445" s="17" t="str">
        <f t="shared" si="13"/>
        <v/>
      </c>
    </row>
    <row r="446" ht="15" spans="1:7">
      <c r="A446" s="13" t="s">
        <v>1350</v>
      </c>
      <c r="B446" s="20" t="s">
        <v>642</v>
      </c>
      <c r="C446" s="15">
        <v>192</v>
      </c>
      <c r="D446" s="16">
        <v>161</v>
      </c>
      <c r="E446" s="16">
        <v>293</v>
      </c>
      <c r="F446" s="17">
        <f t="shared" si="12"/>
        <v>1.526</v>
      </c>
      <c r="G446" s="17">
        <f t="shared" si="13"/>
        <v>1.82</v>
      </c>
    </row>
    <row r="447" ht="15" spans="1:7">
      <c r="A447" s="13" t="s">
        <v>1351</v>
      </c>
      <c r="B447" s="20" t="s">
        <v>644</v>
      </c>
      <c r="C447" s="15">
        <v>0</v>
      </c>
      <c r="D447" s="16">
        <v>0</v>
      </c>
      <c r="E447" s="16">
        <v>0</v>
      </c>
      <c r="F447" s="17" t="str">
        <f t="shared" si="12"/>
        <v/>
      </c>
      <c r="G447" s="17" t="str">
        <f t="shared" si="13"/>
        <v/>
      </c>
    </row>
    <row r="448" ht="15" spans="1:7">
      <c r="A448" s="13" t="s">
        <v>1352</v>
      </c>
      <c r="B448" s="20" t="s">
        <v>646</v>
      </c>
      <c r="C448" s="15">
        <v>8</v>
      </c>
      <c r="D448" s="16">
        <v>3</v>
      </c>
      <c r="E448" s="16">
        <v>10</v>
      </c>
      <c r="F448" s="17">
        <f t="shared" si="12"/>
        <v>1.25</v>
      </c>
      <c r="G448" s="17">
        <f t="shared" si="13"/>
        <v>3.333</v>
      </c>
    </row>
    <row r="449" ht="15" spans="1:7">
      <c r="A449" s="13" t="s">
        <v>1353</v>
      </c>
      <c r="B449" s="20" t="s">
        <v>1354</v>
      </c>
      <c r="C449" s="15">
        <v>0</v>
      </c>
      <c r="D449" s="16">
        <v>0</v>
      </c>
      <c r="E449" s="16">
        <v>0</v>
      </c>
      <c r="F449" s="17" t="str">
        <f t="shared" si="12"/>
        <v/>
      </c>
      <c r="G449" s="17" t="str">
        <f t="shared" si="13"/>
        <v/>
      </c>
    </row>
    <row r="450" ht="15" spans="1:7">
      <c r="A450" s="13" t="s">
        <v>1355</v>
      </c>
      <c r="B450" s="20" t="s">
        <v>1356</v>
      </c>
      <c r="C450" s="15">
        <v>0</v>
      </c>
      <c r="D450" s="16">
        <v>0</v>
      </c>
      <c r="E450" s="16">
        <v>0</v>
      </c>
      <c r="F450" s="17" t="str">
        <f t="shared" si="12"/>
        <v/>
      </c>
      <c r="G450" s="17" t="str">
        <f t="shared" si="13"/>
        <v/>
      </c>
    </row>
    <row r="451" ht="15" spans="1:7">
      <c r="A451" s="13" t="s">
        <v>1357</v>
      </c>
      <c r="B451" s="20" t="s">
        <v>1358</v>
      </c>
      <c r="C451" s="15">
        <v>0</v>
      </c>
      <c r="D451" s="16">
        <v>0</v>
      </c>
      <c r="E451" s="16">
        <v>0</v>
      </c>
      <c r="F451" s="17" t="str">
        <f t="shared" si="12"/>
        <v/>
      </c>
      <c r="G451" s="17" t="str">
        <f t="shared" si="13"/>
        <v/>
      </c>
    </row>
    <row r="452" ht="15" spans="1:7">
      <c r="A452" s="13" t="s">
        <v>1359</v>
      </c>
      <c r="B452" s="20" t="s">
        <v>1360</v>
      </c>
      <c r="C452" s="15">
        <v>252</v>
      </c>
      <c r="D452" s="16">
        <v>303</v>
      </c>
      <c r="E452" s="16">
        <v>215</v>
      </c>
      <c r="F452" s="17">
        <f t="shared" si="12"/>
        <v>0.853</v>
      </c>
      <c r="G452" s="17">
        <f t="shared" si="13"/>
        <v>0.71</v>
      </c>
    </row>
    <row r="453" ht="15" spans="1:7">
      <c r="A453" s="13" t="s">
        <v>1361</v>
      </c>
      <c r="B453" s="20" t="s">
        <v>1362</v>
      </c>
      <c r="C453" s="15">
        <v>0</v>
      </c>
      <c r="D453" s="16">
        <v>0</v>
      </c>
      <c r="E453" s="16">
        <v>0</v>
      </c>
      <c r="F453" s="17" t="str">
        <f t="shared" ref="F453:F516" si="14">IFERROR($E453/C453,"")</f>
        <v/>
      </c>
      <c r="G453" s="17" t="str">
        <f t="shared" ref="G453:G516" si="15">IFERROR($E453/D453,"")</f>
        <v/>
      </c>
    </row>
    <row r="454" ht="15" spans="1:7">
      <c r="A454" s="13" t="s">
        <v>1363</v>
      </c>
      <c r="B454" s="20" t="s">
        <v>1364</v>
      </c>
      <c r="C454" s="15">
        <v>0</v>
      </c>
      <c r="D454" s="16">
        <v>0</v>
      </c>
      <c r="E454" s="16">
        <v>0</v>
      </c>
      <c r="F454" s="17" t="str">
        <f t="shared" si="14"/>
        <v/>
      </c>
      <c r="G454" s="17" t="str">
        <f t="shared" si="15"/>
        <v/>
      </c>
    </row>
    <row r="455" ht="15" spans="1:7">
      <c r="A455" s="13" t="s">
        <v>1365</v>
      </c>
      <c r="B455" s="20" t="s">
        <v>1366</v>
      </c>
      <c r="C455" s="15">
        <v>0</v>
      </c>
      <c r="D455" s="16">
        <v>0</v>
      </c>
      <c r="E455" s="16">
        <v>26</v>
      </c>
      <c r="F455" s="17" t="str">
        <f t="shared" si="14"/>
        <v/>
      </c>
      <c r="G455" s="17" t="str">
        <f t="shared" si="15"/>
        <v/>
      </c>
    </row>
    <row r="456" ht="15" spans="1:7">
      <c r="A456" s="13" t="s">
        <v>1367</v>
      </c>
      <c r="B456" s="20" t="s">
        <v>642</v>
      </c>
      <c r="C456" s="15">
        <v>0</v>
      </c>
      <c r="D456" s="16">
        <v>0</v>
      </c>
      <c r="E456" s="16">
        <v>0</v>
      </c>
      <c r="F456" s="17" t="str">
        <f t="shared" si="14"/>
        <v/>
      </c>
      <c r="G456" s="17" t="str">
        <f t="shared" si="15"/>
        <v/>
      </c>
    </row>
    <row r="457" ht="15" spans="1:7">
      <c r="A457" s="13" t="s">
        <v>1368</v>
      </c>
      <c r="B457" s="20" t="s">
        <v>644</v>
      </c>
      <c r="C457" s="15">
        <v>0</v>
      </c>
      <c r="D457" s="16">
        <v>0</v>
      </c>
      <c r="E457" s="16">
        <v>0</v>
      </c>
      <c r="F457" s="17" t="str">
        <f t="shared" si="14"/>
        <v/>
      </c>
      <c r="G457" s="17" t="str">
        <f t="shared" si="15"/>
        <v/>
      </c>
    </row>
    <row r="458" ht="15" spans="1:7">
      <c r="A458" s="13" t="s">
        <v>1369</v>
      </c>
      <c r="B458" s="20" t="s">
        <v>646</v>
      </c>
      <c r="C458" s="15">
        <v>0</v>
      </c>
      <c r="D458" s="16">
        <v>0</v>
      </c>
      <c r="E458" s="16">
        <v>0</v>
      </c>
      <c r="F458" s="17" t="str">
        <f t="shared" si="14"/>
        <v/>
      </c>
      <c r="G458" s="17" t="str">
        <f t="shared" si="15"/>
        <v/>
      </c>
    </row>
    <row r="459" ht="15" spans="1:7">
      <c r="A459" s="13" t="s">
        <v>1370</v>
      </c>
      <c r="B459" s="20" t="s">
        <v>1371</v>
      </c>
      <c r="C459" s="15">
        <v>0</v>
      </c>
      <c r="D459" s="16">
        <v>0</v>
      </c>
      <c r="E459" s="16">
        <v>0</v>
      </c>
      <c r="F459" s="17" t="str">
        <f t="shared" si="14"/>
        <v/>
      </c>
      <c r="G459" s="17" t="str">
        <f t="shared" si="15"/>
        <v/>
      </c>
    </row>
    <row r="460" ht="15" spans="1:7">
      <c r="A460" s="13" t="s">
        <v>1372</v>
      </c>
      <c r="B460" s="20" t="s">
        <v>1373</v>
      </c>
      <c r="C460" s="15">
        <v>0</v>
      </c>
      <c r="D460" s="16">
        <v>1</v>
      </c>
      <c r="E460" s="16">
        <v>0</v>
      </c>
      <c r="F460" s="17" t="str">
        <f t="shared" si="14"/>
        <v/>
      </c>
      <c r="G460" s="17">
        <f t="shared" si="15"/>
        <v>0</v>
      </c>
    </row>
    <row r="461" ht="15" spans="1:7">
      <c r="A461" s="13" t="s">
        <v>1374</v>
      </c>
      <c r="B461" s="20" t="s">
        <v>1375</v>
      </c>
      <c r="C461" s="15">
        <v>0</v>
      </c>
      <c r="D461" s="16">
        <v>0</v>
      </c>
      <c r="E461" s="16">
        <v>0</v>
      </c>
      <c r="F461" s="17" t="str">
        <f t="shared" si="14"/>
        <v/>
      </c>
      <c r="G461" s="17" t="str">
        <f t="shared" si="15"/>
        <v/>
      </c>
    </row>
    <row r="462" ht="15" spans="1:7">
      <c r="A462" s="13" t="s">
        <v>1376</v>
      </c>
      <c r="B462" s="20" t="s">
        <v>1377</v>
      </c>
      <c r="C462" s="15">
        <v>2</v>
      </c>
      <c r="D462" s="16">
        <v>0</v>
      </c>
      <c r="E462" s="16">
        <v>4</v>
      </c>
      <c r="F462" s="17">
        <f t="shared" si="14"/>
        <v>2</v>
      </c>
      <c r="G462" s="17" t="str">
        <f t="shared" si="15"/>
        <v/>
      </c>
    </row>
    <row r="463" ht="15" spans="1:7">
      <c r="A463" s="13" t="s">
        <v>1378</v>
      </c>
      <c r="B463" s="20" t="s">
        <v>1379</v>
      </c>
      <c r="C463" s="15">
        <v>0</v>
      </c>
      <c r="D463" s="16">
        <v>0</v>
      </c>
      <c r="E463" s="16">
        <v>0</v>
      </c>
      <c r="F463" s="17" t="str">
        <f t="shared" si="14"/>
        <v/>
      </c>
      <c r="G463" s="17" t="str">
        <f t="shared" si="15"/>
        <v/>
      </c>
    </row>
    <row r="464" ht="15" spans="1:7">
      <c r="A464" s="13" t="s">
        <v>1380</v>
      </c>
      <c r="B464" s="20" t="s">
        <v>642</v>
      </c>
      <c r="C464" s="15">
        <v>0</v>
      </c>
      <c r="D464" s="16">
        <v>0</v>
      </c>
      <c r="E464" s="16">
        <v>0</v>
      </c>
      <c r="F464" s="17" t="str">
        <f t="shared" si="14"/>
        <v/>
      </c>
      <c r="G464" s="17" t="str">
        <f t="shared" si="15"/>
        <v/>
      </c>
    </row>
    <row r="465" ht="15" spans="1:7">
      <c r="A465" s="13" t="s">
        <v>1381</v>
      </c>
      <c r="B465" s="20" t="s">
        <v>644</v>
      </c>
      <c r="C465" s="15">
        <v>0</v>
      </c>
      <c r="D465" s="16">
        <v>0</v>
      </c>
      <c r="E465" s="16">
        <v>0</v>
      </c>
      <c r="F465" s="17" t="str">
        <f t="shared" si="14"/>
        <v/>
      </c>
      <c r="G465" s="17" t="str">
        <f t="shared" si="15"/>
        <v/>
      </c>
    </row>
    <row r="466" ht="15" spans="1:7">
      <c r="A466" s="13" t="s">
        <v>1382</v>
      </c>
      <c r="B466" s="20" t="s">
        <v>646</v>
      </c>
      <c r="C466" s="15">
        <v>0</v>
      </c>
      <c r="D466" s="16">
        <v>0</v>
      </c>
      <c r="E466" s="16">
        <v>0</v>
      </c>
      <c r="F466" s="17" t="str">
        <f t="shared" si="14"/>
        <v/>
      </c>
      <c r="G466" s="17" t="str">
        <f t="shared" si="15"/>
        <v/>
      </c>
    </row>
    <row r="467" ht="15" spans="1:7">
      <c r="A467" s="13" t="s">
        <v>1383</v>
      </c>
      <c r="B467" s="20" t="s">
        <v>1384</v>
      </c>
      <c r="C467" s="15">
        <v>0</v>
      </c>
      <c r="D467" s="16">
        <v>0</v>
      </c>
      <c r="E467" s="16">
        <v>0</v>
      </c>
      <c r="F467" s="17" t="str">
        <f t="shared" si="14"/>
        <v/>
      </c>
      <c r="G467" s="17" t="str">
        <f t="shared" si="15"/>
        <v/>
      </c>
    </row>
    <row r="468" ht="15" spans="1:7">
      <c r="A468" s="13" t="s">
        <v>1385</v>
      </c>
      <c r="B468" s="20" t="s">
        <v>1386</v>
      </c>
      <c r="C468" s="15">
        <v>0</v>
      </c>
      <c r="D468" s="16">
        <v>0</v>
      </c>
      <c r="E468" s="16">
        <v>0</v>
      </c>
      <c r="F468" s="17" t="str">
        <f t="shared" si="14"/>
        <v/>
      </c>
      <c r="G468" s="17" t="str">
        <f t="shared" si="15"/>
        <v/>
      </c>
    </row>
    <row r="469" ht="15" spans="1:7">
      <c r="A469" s="13" t="s">
        <v>1387</v>
      </c>
      <c r="B469" s="20" t="s">
        <v>1388</v>
      </c>
      <c r="C469" s="15">
        <v>0</v>
      </c>
      <c r="D469" s="16">
        <v>0</v>
      </c>
      <c r="E469" s="16">
        <v>0</v>
      </c>
      <c r="F469" s="17" t="str">
        <f t="shared" si="14"/>
        <v/>
      </c>
      <c r="G469" s="17" t="str">
        <f t="shared" si="15"/>
        <v/>
      </c>
    </row>
    <row r="470" ht="15" spans="1:7">
      <c r="A470" s="13" t="s">
        <v>1389</v>
      </c>
      <c r="B470" s="20" t="s">
        <v>1390</v>
      </c>
      <c r="C470" s="15">
        <v>10</v>
      </c>
      <c r="D470" s="16">
        <v>0</v>
      </c>
      <c r="E470" s="16">
        <v>10</v>
      </c>
      <c r="F470" s="17">
        <f t="shared" si="14"/>
        <v>1</v>
      </c>
      <c r="G470" s="17" t="str">
        <f t="shared" si="15"/>
        <v/>
      </c>
    </row>
    <row r="471" ht="15" spans="1:7">
      <c r="A471" s="13" t="s">
        <v>1391</v>
      </c>
      <c r="B471" s="20" t="s">
        <v>1392</v>
      </c>
      <c r="C471" s="15">
        <v>0</v>
      </c>
      <c r="D471" s="16">
        <v>0</v>
      </c>
      <c r="E471" s="16">
        <v>0</v>
      </c>
      <c r="F471" s="17" t="str">
        <f t="shared" si="14"/>
        <v/>
      </c>
      <c r="G471" s="17" t="str">
        <f t="shared" si="15"/>
        <v/>
      </c>
    </row>
    <row r="472" ht="15" spans="1:7">
      <c r="A472" s="13" t="s">
        <v>1393</v>
      </c>
      <c r="B472" s="20" t="s">
        <v>1394</v>
      </c>
      <c r="C472" s="15">
        <v>0</v>
      </c>
      <c r="D472" s="16">
        <v>60</v>
      </c>
      <c r="E472" s="16">
        <v>100</v>
      </c>
      <c r="F472" s="17" t="str">
        <f t="shared" si="14"/>
        <v/>
      </c>
      <c r="G472" s="17">
        <f t="shared" si="15"/>
        <v>1.667</v>
      </c>
    </row>
    <row r="473" ht="15" spans="1:7">
      <c r="A473" s="13" t="s">
        <v>1395</v>
      </c>
      <c r="B473" s="20" t="s">
        <v>1396</v>
      </c>
      <c r="C473" s="15">
        <v>5522</v>
      </c>
      <c r="D473" s="16">
        <v>1391</v>
      </c>
      <c r="E473" s="16">
        <v>2689</v>
      </c>
      <c r="F473" s="17">
        <f t="shared" si="14"/>
        <v>0.487</v>
      </c>
      <c r="G473" s="17">
        <f t="shared" si="15"/>
        <v>1.933</v>
      </c>
    </row>
    <row r="474" ht="15" spans="1:7">
      <c r="A474" s="13" t="s">
        <v>1397</v>
      </c>
      <c r="B474" s="20" t="s">
        <v>642</v>
      </c>
      <c r="C474" s="15">
        <v>46</v>
      </c>
      <c r="D474" s="16">
        <v>46</v>
      </c>
      <c r="E474" s="16">
        <v>54</v>
      </c>
      <c r="F474" s="17">
        <f t="shared" si="14"/>
        <v>1.174</v>
      </c>
      <c r="G474" s="17">
        <f t="shared" si="15"/>
        <v>1.174</v>
      </c>
    </row>
    <row r="475" ht="15" spans="1:7">
      <c r="A475" s="13" t="s">
        <v>1398</v>
      </c>
      <c r="B475" s="20" t="s">
        <v>644</v>
      </c>
      <c r="C475" s="15">
        <v>0</v>
      </c>
      <c r="D475" s="16">
        <v>0</v>
      </c>
      <c r="E475" s="16">
        <v>0</v>
      </c>
      <c r="F475" s="17" t="str">
        <f t="shared" si="14"/>
        <v/>
      </c>
      <c r="G475" s="17" t="str">
        <f t="shared" si="15"/>
        <v/>
      </c>
    </row>
    <row r="476" ht="15" spans="1:7">
      <c r="A476" s="13" t="s">
        <v>1399</v>
      </c>
      <c r="B476" s="20" t="s">
        <v>646</v>
      </c>
      <c r="C476" s="15">
        <v>0</v>
      </c>
      <c r="D476" s="16">
        <v>0</v>
      </c>
      <c r="E476" s="16">
        <v>0</v>
      </c>
      <c r="F476" s="17" t="str">
        <f t="shared" si="14"/>
        <v/>
      </c>
      <c r="G476" s="17" t="str">
        <f t="shared" si="15"/>
        <v/>
      </c>
    </row>
    <row r="477" ht="15" spans="1:7">
      <c r="A477" s="13" t="s">
        <v>1400</v>
      </c>
      <c r="B477" s="20" t="s">
        <v>1401</v>
      </c>
      <c r="C477" s="15">
        <v>0</v>
      </c>
      <c r="D477" s="16">
        <v>0</v>
      </c>
      <c r="E477" s="16">
        <v>0</v>
      </c>
      <c r="F477" s="17" t="str">
        <f t="shared" si="14"/>
        <v/>
      </c>
      <c r="G477" s="17" t="str">
        <f t="shared" si="15"/>
        <v/>
      </c>
    </row>
    <row r="478" ht="15" spans="1:7">
      <c r="A478" s="13" t="s">
        <v>1402</v>
      </c>
      <c r="B478" s="20" t="s">
        <v>1403</v>
      </c>
      <c r="C478" s="15">
        <v>0</v>
      </c>
      <c r="D478" s="16">
        <v>0</v>
      </c>
      <c r="E478" s="16">
        <v>0</v>
      </c>
      <c r="F478" s="17" t="str">
        <f t="shared" si="14"/>
        <v/>
      </c>
      <c r="G478" s="17" t="str">
        <f t="shared" si="15"/>
        <v/>
      </c>
    </row>
    <row r="479" ht="15" spans="1:7">
      <c r="A479" s="13" t="s">
        <v>1404</v>
      </c>
      <c r="B479" s="20" t="s">
        <v>1405</v>
      </c>
      <c r="C479" s="15">
        <v>0</v>
      </c>
      <c r="D479" s="16">
        <v>0</v>
      </c>
      <c r="E479" s="16">
        <v>0</v>
      </c>
      <c r="F479" s="17" t="str">
        <f t="shared" si="14"/>
        <v/>
      </c>
      <c r="G479" s="17" t="str">
        <f t="shared" si="15"/>
        <v/>
      </c>
    </row>
    <row r="480" ht="15" spans="1:7">
      <c r="A480" s="13" t="s">
        <v>1406</v>
      </c>
      <c r="B480" s="20" t="s">
        <v>1407</v>
      </c>
      <c r="C480" s="15">
        <v>57</v>
      </c>
      <c r="D480" s="16">
        <v>41</v>
      </c>
      <c r="E480" s="16">
        <v>38</v>
      </c>
      <c r="F480" s="17">
        <f t="shared" si="14"/>
        <v>0.667</v>
      </c>
      <c r="G480" s="17">
        <f t="shared" si="15"/>
        <v>0.927</v>
      </c>
    </row>
    <row r="481" ht="15" spans="1:7">
      <c r="A481" s="13" t="s">
        <v>1408</v>
      </c>
      <c r="B481" s="20" t="s">
        <v>731</v>
      </c>
      <c r="C481" s="15">
        <v>0</v>
      </c>
      <c r="D481" s="16">
        <v>0</v>
      </c>
      <c r="E481" s="16">
        <v>0</v>
      </c>
      <c r="F481" s="17" t="str">
        <f t="shared" si="14"/>
        <v/>
      </c>
      <c r="G481" s="17" t="str">
        <f t="shared" si="15"/>
        <v/>
      </c>
    </row>
    <row r="482" ht="15" spans="1:7">
      <c r="A482" s="13" t="s">
        <v>1409</v>
      </c>
      <c r="B482" s="20" t="s">
        <v>1410</v>
      </c>
      <c r="C482" s="15">
        <v>0</v>
      </c>
      <c r="D482" s="16">
        <v>0</v>
      </c>
      <c r="E482" s="16">
        <v>0</v>
      </c>
      <c r="F482" s="17" t="str">
        <f t="shared" si="14"/>
        <v/>
      </c>
      <c r="G482" s="17" t="str">
        <f t="shared" si="15"/>
        <v/>
      </c>
    </row>
    <row r="483" ht="15" spans="1:7">
      <c r="A483" s="13" t="s">
        <v>1411</v>
      </c>
      <c r="B483" s="20" t="s">
        <v>1412</v>
      </c>
      <c r="C483" s="15">
        <v>0</v>
      </c>
      <c r="D483" s="16">
        <v>0</v>
      </c>
      <c r="E483" s="16">
        <v>0</v>
      </c>
      <c r="F483" s="17" t="str">
        <f t="shared" si="14"/>
        <v/>
      </c>
      <c r="G483" s="17" t="str">
        <f t="shared" si="15"/>
        <v/>
      </c>
    </row>
    <row r="484" ht="15" spans="1:7">
      <c r="A484" s="13" t="s">
        <v>1413</v>
      </c>
      <c r="B484" s="20" t="s">
        <v>1414</v>
      </c>
      <c r="C484" s="15">
        <v>0</v>
      </c>
      <c r="D484" s="16">
        <v>0</v>
      </c>
      <c r="E484" s="16">
        <v>0</v>
      </c>
      <c r="F484" s="17" t="str">
        <f t="shared" si="14"/>
        <v/>
      </c>
      <c r="G484" s="17" t="str">
        <f t="shared" si="15"/>
        <v/>
      </c>
    </row>
    <row r="485" ht="15" spans="1:7">
      <c r="A485" s="13" t="s">
        <v>1415</v>
      </c>
      <c r="B485" s="20" t="s">
        <v>1416</v>
      </c>
      <c r="C485" s="15">
        <v>30</v>
      </c>
      <c r="D485" s="16">
        <v>0</v>
      </c>
      <c r="E485" s="16">
        <v>30</v>
      </c>
      <c r="F485" s="17">
        <f t="shared" si="14"/>
        <v>1</v>
      </c>
      <c r="G485" s="17" t="str">
        <f t="shared" si="15"/>
        <v/>
      </c>
    </row>
    <row r="486" ht="15" spans="1:7">
      <c r="A486" s="13" t="s">
        <v>1417</v>
      </c>
      <c r="B486" s="20" t="s">
        <v>1418</v>
      </c>
      <c r="C486" s="15">
        <v>0</v>
      </c>
      <c r="D486" s="16">
        <v>0</v>
      </c>
      <c r="E486" s="16">
        <v>0</v>
      </c>
      <c r="F486" s="17" t="str">
        <f t="shared" si="14"/>
        <v/>
      </c>
      <c r="G486" s="17" t="str">
        <f t="shared" si="15"/>
        <v/>
      </c>
    </row>
    <row r="487" ht="15" spans="1:7">
      <c r="A487" s="13" t="s">
        <v>1419</v>
      </c>
      <c r="B487" s="20" t="s">
        <v>1420</v>
      </c>
      <c r="C487" s="15">
        <v>0</v>
      </c>
      <c r="D487" s="16">
        <v>0</v>
      </c>
      <c r="E487" s="16">
        <v>0</v>
      </c>
      <c r="F487" s="17" t="str">
        <f t="shared" si="14"/>
        <v/>
      </c>
      <c r="G487" s="17" t="str">
        <f t="shared" si="15"/>
        <v/>
      </c>
    </row>
    <row r="488" ht="15" spans="1:7">
      <c r="A488" s="13" t="s">
        <v>1421</v>
      </c>
      <c r="B488" s="20" t="s">
        <v>1422</v>
      </c>
      <c r="C488" s="15">
        <v>0</v>
      </c>
      <c r="D488" s="16">
        <v>0</v>
      </c>
      <c r="E488" s="16">
        <v>0</v>
      </c>
      <c r="F488" s="17" t="str">
        <f t="shared" si="14"/>
        <v/>
      </c>
      <c r="G488" s="17" t="str">
        <f t="shared" si="15"/>
        <v/>
      </c>
    </row>
    <row r="489" ht="15" spans="1:7">
      <c r="A489" s="13" t="s">
        <v>1423</v>
      </c>
      <c r="B489" s="20" t="s">
        <v>1424</v>
      </c>
      <c r="C489" s="15">
        <v>0</v>
      </c>
      <c r="D489" s="16">
        <v>30</v>
      </c>
      <c r="E489" s="16">
        <v>0</v>
      </c>
      <c r="F489" s="17" t="str">
        <f t="shared" si="14"/>
        <v/>
      </c>
      <c r="G489" s="17">
        <f t="shared" si="15"/>
        <v>0</v>
      </c>
    </row>
    <row r="490" ht="15" spans="1:7">
      <c r="A490" s="13" t="s">
        <v>1425</v>
      </c>
      <c r="B490" s="20" t="s">
        <v>660</v>
      </c>
      <c r="C490" s="15">
        <v>0</v>
      </c>
      <c r="D490" s="16">
        <v>0</v>
      </c>
      <c r="E490" s="16">
        <v>0</v>
      </c>
      <c r="F490" s="17" t="str">
        <f t="shared" si="14"/>
        <v/>
      </c>
      <c r="G490" s="17" t="str">
        <f t="shared" si="15"/>
        <v/>
      </c>
    </row>
    <row r="491" ht="15" spans="1:7">
      <c r="A491" s="13" t="s">
        <v>1426</v>
      </c>
      <c r="B491" s="20" t="s">
        <v>1427</v>
      </c>
      <c r="C491" s="15">
        <v>0</v>
      </c>
      <c r="D491" s="16">
        <v>80</v>
      </c>
      <c r="E491" s="16">
        <v>11</v>
      </c>
      <c r="F491" s="17" t="str">
        <f t="shared" si="14"/>
        <v/>
      </c>
      <c r="G491" s="17">
        <f t="shared" si="15"/>
        <v>0.138</v>
      </c>
    </row>
    <row r="492" ht="15" spans="1:7">
      <c r="A492" s="13" t="s">
        <v>1428</v>
      </c>
      <c r="B492" s="20" t="s">
        <v>642</v>
      </c>
      <c r="C492" s="15">
        <v>0</v>
      </c>
      <c r="D492" s="16">
        <v>0</v>
      </c>
      <c r="E492" s="16">
        <v>0</v>
      </c>
      <c r="F492" s="17" t="str">
        <f t="shared" si="14"/>
        <v/>
      </c>
      <c r="G492" s="17" t="str">
        <f t="shared" si="15"/>
        <v/>
      </c>
    </row>
    <row r="493" ht="15" spans="1:7">
      <c r="A493" s="13" t="s">
        <v>1429</v>
      </c>
      <c r="B493" s="20" t="s">
        <v>644</v>
      </c>
      <c r="C493" s="15">
        <v>0</v>
      </c>
      <c r="D493" s="16">
        <v>0</v>
      </c>
      <c r="E493" s="16">
        <v>0</v>
      </c>
      <c r="F493" s="17" t="str">
        <f t="shared" si="14"/>
        <v/>
      </c>
      <c r="G493" s="17" t="str">
        <f t="shared" si="15"/>
        <v/>
      </c>
    </row>
    <row r="494" ht="15" spans="1:7">
      <c r="A494" s="13" t="s">
        <v>1430</v>
      </c>
      <c r="B494" s="20" t="s">
        <v>646</v>
      </c>
      <c r="C494" s="15">
        <v>0</v>
      </c>
      <c r="D494" s="16">
        <v>0</v>
      </c>
      <c r="E494" s="16">
        <v>0</v>
      </c>
      <c r="F494" s="17" t="str">
        <f t="shared" si="14"/>
        <v/>
      </c>
      <c r="G494" s="17" t="str">
        <f t="shared" si="15"/>
        <v/>
      </c>
    </row>
    <row r="495" ht="15" spans="1:7">
      <c r="A495" s="13" t="s">
        <v>1431</v>
      </c>
      <c r="B495" s="20" t="s">
        <v>1432</v>
      </c>
      <c r="C495" s="15">
        <v>0</v>
      </c>
      <c r="D495" s="16">
        <v>0</v>
      </c>
      <c r="E495" s="16">
        <v>0</v>
      </c>
      <c r="F495" s="17" t="str">
        <f t="shared" si="14"/>
        <v/>
      </c>
      <c r="G495" s="17" t="str">
        <f t="shared" si="15"/>
        <v/>
      </c>
    </row>
    <row r="496" ht="15" spans="1:7">
      <c r="A496" s="13" t="s">
        <v>1433</v>
      </c>
      <c r="B496" s="20" t="s">
        <v>1434</v>
      </c>
      <c r="C496" s="15">
        <v>0</v>
      </c>
      <c r="D496" s="16">
        <v>0</v>
      </c>
      <c r="E496" s="16">
        <v>0</v>
      </c>
      <c r="F496" s="17" t="str">
        <f t="shared" si="14"/>
        <v/>
      </c>
      <c r="G496" s="17" t="str">
        <f t="shared" si="15"/>
        <v/>
      </c>
    </row>
    <row r="497" ht="15" spans="1:7">
      <c r="A497" s="13" t="s">
        <v>1435</v>
      </c>
      <c r="B497" s="20" t="s">
        <v>1436</v>
      </c>
      <c r="C497" s="15">
        <v>1544</v>
      </c>
      <c r="D497" s="16">
        <v>1422</v>
      </c>
      <c r="E497" s="16">
        <v>2074</v>
      </c>
      <c r="F497" s="17">
        <f t="shared" si="14"/>
        <v>1.343</v>
      </c>
      <c r="G497" s="17">
        <f t="shared" si="15"/>
        <v>1.459</v>
      </c>
    </row>
    <row r="498" ht="15" spans="1:7">
      <c r="A498" s="13" t="s">
        <v>1437</v>
      </c>
      <c r="B498" s="20" t="s">
        <v>1438</v>
      </c>
      <c r="C498" s="15">
        <v>309</v>
      </c>
      <c r="D498" s="16">
        <v>264</v>
      </c>
      <c r="E498" s="16">
        <v>275</v>
      </c>
      <c r="F498" s="17">
        <f t="shared" si="14"/>
        <v>0.89</v>
      </c>
      <c r="G498" s="17">
        <f t="shared" si="15"/>
        <v>1.042</v>
      </c>
    </row>
    <row r="499" ht="15" spans="1:7">
      <c r="A499" s="13" t="s">
        <v>1439</v>
      </c>
      <c r="B499" s="20" t="s">
        <v>1440</v>
      </c>
      <c r="C499" s="15">
        <v>83</v>
      </c>
      <c r="D499" s="16">
        <v>34</v>
      </c>
      <c r="E499" s="16">
        <v>0</v>
      </c>
      <c r="F499" s="17">
        <f t="shared" si="14"/>
        <v>0</v>
      </c>
      <c r="G499" s="17">
        <f t="shared" si="15"/>
        <v>0</v>
      </c>
    </row>
    <row r="500" ht="15" spans="1:7">
      <c r="A500" s="13" t="s">
        <v>1441</v>
      </c>
      <c r="B500" s="20" t="s">
        <v>1442</v>
      </c>
      <c r="C500" s="15">
        <v>266</v>
      </c>
      <c r="D500" s="16">
        <v>150</v>
      </c>
      <c r="E500" s="16">
        <v>17</v>
      </c>
      <c r="F500" s="17">
        <f t="shared" si="14"/>
        <v>0.064</v>
      </c>
      <c r="G500" s="17">
        <f t="shared" si="15"/>
        <v>0.113</v>
      </c>
    </row>
    <row r="501" ht="15" spans="1:7">
      <c r="A501" s="13" t="s">
        <v>1443</v>
      </c>
      <c r="B501" s="20" t="s">
        <v>1444</v>
      </c>
      <c r="C501" s="15">
        <v>0</v>
      </c>
      <c r="D501" s="16">
        <v>0</v>
      </c>
      <c r="E501" s="16">
        <v>0</v>
      </c>
      <c r="F501" s="17" t="str">
        <f t="shared" si="14"/>
        <v/>
      </c>
      <c r="G501" s="17" t="str">
        <f t="shared" si="15"/>
        <v/>
      </c>
    </row>
    <row r="502" ht="15" spans="1:7">
      <c r="A502" s="13" t="s">
        <v>1445</v>
      </c>
      <c r="B502" s="20" t="s">
        <v>1446</v>
      </c>
      <c r="C502" s="15">
        <v>1111</v>
      </c>
      <c r="D502" s="16">
        <v>728</v>
      </c>
      <c r="E502" s="16">
        <v>1071</v>
      </c>
      <c r="F502" s="17">
        <f t="shared" si="14"/>
        <v>0.964</v>
      </c>
      <c r="G502" s="17">
        <f t="shared" si="15"/>
        <v>1.471</v>
      </c>
    </row>
    <row r="503" ht="15" spans="1:7">
      <c r="A503" s="13" t="s">
        <v>1447</v>
      </c>
      <c r="B503" s="20" t="s">
        <v>1448</v>
      </c>
      <c r="C503" s="15">
        <v>334</v>
      </c>
      <c r="D503" s="16">
        <v>308</v>
      </c>
      <c r="E503" s="16">
        <v>463</v>
      </c>
      <c r="F503" s="17">
        <f t="shared" si="14"/>
        <v>1.386</v>
      </c>
      <c r="G503" s="17">
        <f t="shared" si="15"/>
        <v>1.503</v>
      </c>
    </row>
    <row r="504" ht="15" spans="1:7">
      <c r="A504" s="13" t="s">
        <v>1449</v>
      </c>
      <c r="B504" s="20" t="s">
        <v>1450</v>
      </c>
      <c r="C504" s="15">
        <v>0</v>
      </c>
      <c r="D504" s="16">
        <v>0</v>
      </c>
      <c r="E504" s="16">
        <v>0</v>
      </c>
      <c r="F504" s="17" t="str">
        <f t="shared" si="14"/>
        <v/>
      </c>
      <c r="G504" s="17" t="str">
        <f t="shared" si="15"/>
        <v/>
      </c>
    </row>
    <row r="505" ht="15" spans="1:7">
      <c r="A505" s="13" t="s">
        <v>1451</v>
      </c>
      <c r="B505" s="20" t="s">
        <v>1452</v>
      </c>
      <c r="C505" s="15">
        <v>0</v>
      </c>
      <c r="D505" s="16">
        <v>0</v>
      </c>
      <c r="E505" s="16">
        <v>0</v>
      </c>
      <c r="F505" s="17" t="str">
        <f t="shared" si="14"/>
        <v/>
      </c>
      <c r="G505" s="17" t="str">
        <f t="shared" si="15"/>
        <v/>
      </c>
    </row>
    <row r="506" ht="15" spans="1:7">
      <c r="A506" s="13" t="s">
        <v>1453</v>
      </c>
      <c r="B506" s="20" t="s">
        <v>1454</v>
      </c>
      <c r="C506" s="15">
        <v>6</v>
      </c>
      <c r="D506" s="16">
        <v>6</v>
      </c>
      <c r="E506" s="16">
        <v>0</v>
      </c>
      <c r="F506" s="17">
        <f t="shared" si="14"/>
        <v>0</v>
      </c>
      <c r="G506" s="17">
        <f t="shared" si="15"/>
        <v>0</v>
      </c>
    </row>
    <row r="507" ht="15" spans="1:7">
      <c r="A507" s="13" t="s">
        <v>1455</v>
      </c>
      <c r="B507" s="20" t="s">
        <v>1456</v>
      </c>
      <c r="C507" s="15">
        <v>0</v>
      </c>
      <c r="D507" s="16">
        <v>0</v>
      </c>
      <c r="E507" s="16">
        <v>0</v>
      </c>
      <c r="F507" s="17" t="str">
        <f t="shared" si="14"/>
        <v/>
      </c>
      <c r="G507" s="17" t="str">
        <f t="shared" si="15"/>
        <v/>
      </c>
    </row>
    <row r="508" ht="15" spans="1:7">
      <c r="A508" s="13" t="s">
        <v>1457</v>
      </c>
      <c r="B508" s="20" t="s">
        <v>1458</v>
      </c>
      <c r="C508" s="15">
        <v>0</v>
      </c>
      <c r="D508" s="16">
        <v>0</v>
      </c>
      <c r="E508" s="16">
        <v>0</v>
      </c>
      <c r="F508" s="17" t="str">
        <f t="shared" si="14"/>
        <v/>
      </c>
      <c r="G508" s="17" t="str">
        <f t="shared" si="15"/>
        <v/>
      </c>
    </row>
    <row r="509" ht="15" spans="1:7">
      <c r="A509" s="13" t="s">
        <v>1459</v>
      </c>
      <c r="B509" s="20" t="s">
        <v>1460</v>
      </c>
      <c r="C509" s="15">
        <v>0</v>
      </c>
      <c r="D509" s="16">
        <v>0</v>
      </c>
      <c r="E509" s="16">
        <v>0</v>
      </c>
      <c r="F509" s="17" t="str">
        <f t="shared" si="14"/>
        <v/>
      </c>
      <c r="G509" s="17" t="str">
        <f t="shared" si="15"/>
        <v/>
      </c>
    </row>
    <row r="510" ht="15" spans="1:7">
      <c r="A510" s="13" t="s">
        <v>1461</v>
      </c>
      <c r="B510" s="20" t="s">
        <v>1462</v>
      </c>
      <c r="C510" s="15">
        <v>80</v>
      </c>
      <c r="D510" s="16">
        <v>28</v>
      </c>
      <c r="E510" s="16">
        <v>85</v>
      </c>
      <c r="F510" s="17">
        <f t="shared" si="14"/>
        <v>1.063</v>
      </c>
      <c r="G510" s="17">
        <f t="shared" si="15"/>
        <v>3.036</v>
      </c>
    </row>
    <row r="511" ht="15" spans="1:7">
      <c r="A511" s="13" t="s">
        <v>1463</v>
      </c>
      <c r="B511" s="20" t="s">
        <v>1464</v>
      </c>
      <c r="C511" s="15">
        <v>0</v>
      </c>
      <c r="D511" s="16">
        <v>0</v>
      </c>
      <c r="E511" s="16">
        <v>0</v>
      </c>
      <c r="F511" s="17" t="str">
        <f t="shared" si="14"/>
        <v/>
      </c>
      <c r="G511" s="17" t="str">
        <f t="shared" si="15"/>
        <v/>
      </c>
    </row>
    <row r="512" ht="15" spans="1:7">
      <c r="A512" s="13" t="s">
        <v>1465</v>
      </c>
      <c r="B512" s="20" t="s">
        <v>1466</v>
      </c>
      <c r="C512" s="15">
        <v>0</v>
      </c>
      <c r="D512" s="16">
        <v>0</v>
      </c>
      <c r="E512" s="16">
        <v>0</v>
      </c>
      <c r="F512" s="17" t="str">
        <f t="shared" si="14"/>
        <v/>
      </c>
      <c r="G512" s="17" t="str">
        <f t="shared" si="15"/>
        <v/>
      </c>
    </row>
    <row r="513" ht="15" spans="1:7">
      <c r="A513" s="13" t="s">
        <v>1467</v>
      </c>
      <c r="B513" s="20" t="s">
        <v>1468</v>
      </c>
      <c r="C513" s="15">
        <v>0</v>
      </c>
      <c r="D513" s="16">
        <v>0</v>
      </c>
      <c r="E513" s="16">
        <v>0</v>
      </c>
      <c r="F513" s="17" t="str">
        <f t="shared" si="14"/>
        <v/>
      </c>
      <c r="G513" s="17" t="str">
        <f t="shared" si="15"/>
        <v/>
      </c>
    </row>
    <row r="514" ht="15" spans="1:7">
      <c r="A514" s="13" t="s">
        <v>1469</v>
      </c>
      <c r="B514" s="20" t="s">
        <v>1470</v>
      </c>
      <c r="C514" s="15">
        <v>0</v>
      </c>
      <c r="D514" s="16">
        <v>0</v>
      </c>
      <c r="E514" s="16">
        <v>0</v>
      </c>
      <c r="F514" s="17" t="str">
        <f t="shared" si="14"/>
        <v/>
      </c>
      <c r="G514" s="17" t="str">
        <f t="shared" si="15"/>
        <v/>
      </c>
    </row>
    <row r="515" ht="15" spans="1:7">
      <c r="A515" s="13" t="s">
        <v>1471</v>
      </c>
      <c r="B515" s="20" t="s">
        <v>1472</v>
      </c>
      <c r="C515" s="15">
        <v>0</v>
      </c>
      <c r="D515" s="16">
        <v>0</v>
      </c>
      <c r="E515" s="16">
        <v>0</v>
      </c>
      <c r="F515" s="17" t="str">
        <f t="shared" si="14"/>
        <v/>
      </c>
      <c r="G515" s="17" t="str">
        <f t="shared" si="15"/>
        <v/>
      </c>
    </row>
    <row r="516" ht="15" spans="1:7">
      <c r="A516" s="13" t="s">
        <v>1473</v>
      </c>
      <c r="B516" s="20" t="s">
        <v>1474</v>
      </c>
      <c r="C516" s="15">
        <v>0</v>
      </c>
      <c r="D516" s="16">
        <v>0</v>
      </c>
      <c r="E516" s="16">
        <v>0</v>
      </c>
      <c r="F516" s="17" t="str">
        <f t="shared" si="14"/>
        <v/>
      </c>
      <c r="G516" s="17" t="str">
        <f t="shared" si="15"/>
        <v/>
      </c>
    </row>
    <row r="517" ht="15" spans="1:7">
      <c r="A517" s="13" t="s">
        <v>1475</v>
      </c>
      <c r="B517" s="20" t="s">
        <v>1476</v>
      </c>
      <c r="C517" s="15">
        <v>0</v>
      </c>
      <c r="D517" s="16">
        <v>0</v>
      </c>
      <c r="E517" s="16">
        <v>0</v>
      </c>
      <c r="F517" s="17" t="str">
        <f t="shared" ref="F517:F580" si="16">IFERROR($E517/C517,"")</f>
        <v/>
      </c>
      <c r="G517" s="17" t="str">
        <f t="shared" ref="G517:G580" si="17">IFERROR($E517/D517,"")</f>
        <v/>
      </c>
    </row>
    <row r="518" ht="15" spans="1:7">
      <c r="A518" s="13" t="s">
        <v>1477</v>
      </c>
      <c r="B518" s="20" t="s">
        <v>1478</v>
      </c>
      <c r="C518" s="15">
        <v>88</v>
      </c>
      <c r="D518" s="16">
        <v>452</v>
      </c>
      <c r="E518" s="16">
        <v>258</v>
      </c>
      <c r="F518" s="17">
        <f t="shared" si="16"/>
        <v>2.932</v>
      </c>
      <c r="G518" s="17">
        <f t="shared" si="17"/>
        <v>0.571</v>
      </c>
    </row>
    <row r="519" ht="15" spans="1:7">
      <c r="A519" s="13" t="s">
        <v>1479</v>
      </c>
      <c r="B519" s="20" t="s">
        <v>1480</v>
      </c>
      <c r="C519" s="15">
        <v>0</v>
      </c>
      <c r="D519" s="16">
        <v>0</v>
      </c>
      <c r="E519" s="16">
        <v>0</v>
      </c>
      <c r="F519" s="17" t="str">
        <f t="shared" si="16"/>
        <v/>
      </c>
      <c r="G519" s="17" t="str">
        <f t="shared" si="17"/>
        <v/>
      </c>
    </row>
    <row r="520" ht="15" spans="1:7">
      <c r="A520" s="13" t="s">
        <v>1481</v>
      </c>
      <c r="B520" s="20" t="s">
        <v>1482</v>
      </c>
      <c r="C520" s="15">
        <v>0</v>
      </c>
      <c r="D520" s="16">
        <v>0</v>
      </c>
      <c r="E520" s="16">
        <v>0</v>
      </c>
      <c r="F520" s="17" t="str">
        <f t="shared" si="16"/>
        <v/>
      </c>
      <c r="G520" s="17" t="str">
        <f t="shared" si="17"/>
        <v/>
      </c>
    </row>
    <row r="521" ht="15" spans="1:7">
      <c r="A521" s="13" t="s">
        <v>1483</v>
      </c>
      <c r="B521" s="20" t="s">
        <v>1484</v>
      </c>
      <c r="C521" s="15">
        <v>0</v>
      </c>
      <c r="D521" s="16">
        <v>0</v>
      </c>
      <c r="E521" s="16">
        <v>0</v>
      </c>
      <c r="F521" s="17" t="str">
        <f t="shared" si="16"/>
        <v/>
      </c>
      <c r="G521" s="17" t="str">
        <f t="shared" si="17"/>
        <v/>
      </c>
    </row>
    <row r="522" ht="15" spans="1:7">
      <c r="A522" s="13" t="s">
        <v>1485</v>
      </c>
      <c r="B522" s="20" t="s">
        <v>1486</v>
      </c>
      <c r="C522" s="15">
        <v>34</v>
      </c>
      <c r="D522" s="16">
        <v>247</v>
      </c>
      <c r="E522" s="16">
        <v>51</v>
      </c>
      <c r="F522" s="17">
        <f t="shared" si="16"/>
        <v>1.5</v>
      </c>
      <c r="G522" s="17">
        <f t="shared" si="17"/>
        <v>0.206</v>
      </c>
    </row>
    <row r="523" ht="15" spans="1:7">
      <c r="A523" s="13" t="s">
        <v>1487</v>
      </c>
      <c r="B523" s="20" t="s">
        <v>1488</v>
      </c>
      <c r="C523" s="15">
        <v>0</v>
      </c>
      <c r="D523" s="16">
        <v>0</v>
      </c>
      <c r="E523" s="16">
        <v>0</v>
      </c>
      <c r="F523" s="17" t="str">
        <f t="shared" si="16"/>
        <v/>
      </c>
      <c r="G523" s="17" t="str">
        <f t="shared" si="17"/>
        <v/>
      </c>
    </row>
    <row r="524" ht="15" spans="1:7">
      <c r="A524" s="13" t="s">
        <v>1489</v>
      </c>
      <c r="B524" s="20" t="s">
        <v>1490</v>
      </c>
      <c r="C524" s="15">
        <v>0</v>
      </c>
      <c r="D524" s="16">
        <v>0</v>
      </c>
      <c r="E524" s="16">
        <v>0</v>
      </c>
      <c r="F524" s="17" t="str">
        <f t="shared" si="16"/>
        <v/>
      </c>
      <c r="G524" s="17" t="str">
        <f t="shared" si="17"/>
        <v/>
      </c>
    </row>
    <row r="525" ht="15" spans="1:7">
      <c r="A525" s="13" t="s">
        <v>1491</v>
      </c>
      <c r="B525" s="20" t="s">
        <v>1492</v>
      </c>
      <c r="C525" s="15">
        <v>0</v>
      </c>
      <c r="D525" s="16">
        <v>0</v>
      </c>
      <c r="E525" s="16">
        <v>0</v>
      </c>
      <c r="F525" s="17" t="str">
        <f t="shared" si="16"/>
        <v/>
      </c>
      <c r="G525" s="17" t="str">
        <f t="shared" si="17"/>
        <v/>
      </c>
    </row>
    <row r="526" ht="15" spans="1:7">
      <c r="A526" s="13" t="s">
        <v>1493</v>
      </c>
      <c r="B526" s="20" t="s">
        <v>1494</v>
      </c>
      <c r="C526" s="15">
        <v>302</v>
      </c>
      <c r="D526" s="16">
        <v>886</v>
      </c>
      <c r="E526" s="16">
        <v>427</v>
      </c>
      <c r="F526" s="17">
        <f t="shared" si="16"/>
        <v>1.414</v>
      </c>
      <c r="G526" s="17">
        <f t="shared" si="17"/>
        <v>0.482</v>
      </c>
    </row>
    <row r="527" ht="15" spans="1:7">
      <c r="A527" s="13" t="s">
        <v>1495</v>
      </c>
      <c r="B527" s="20" t="s">
        <v>1496</v>
      </c>
      <c r="C527" s="15">
        <v>40</v>
      </c>
      <c r="D527" s="16">
        <v>30</v>
      </c>
      <c r="E527" s="16">
        <v>40</v>
      </c>
      <c r="F527" s="17">
        <f t="shared" si="16"/>
        <v>1</v>
      </c>
      <c r="G527" s="17">
        <f t="shared" si="17"/>
        <v>1.333</v>
      </c>
    </row>
    <row r="528" ht="15" spans="1:7">
      <c r="A528" s="13" t="s">
        <v>1497</v>
      </c>
      <c r="B528" s="20" t="s">
        <v>1498</v>
      </c>
      <c r="C528" s="15">
        <v>0</v>
      </c>
      <c r="D528" s="16">
        <v>0</v>
      </c>
      <c r="E528" s="16">
        <v>0</v>
      </c>
      <c r="F528" s="17" t="str">
        <f t="shared" si="16"/>
        <v/>
      </c>
      <c r="G528" s="17" t="str">
        <f t="shared" si="17"/>
        <v/>
      </c>
    </row>
    <row r="529" ht="15" spans="1:7">
      <c r="A529" s="13" t="s">
        <v>1499</v>
      </c>
      <c r="B529" s="20" t="s">
        <v>1500</v>
      </c>
      <c r="C529" s="15">
        <v>0</v>
      </c>
      <c r="D529" s="16">
        <v>0</v>
      </c>
      <c r="E529" s="16">
        <v>0</v>
      </c>
      <c r="F529" s="17" t="str">
        <f t="shared" si="16"/>
        <v/>
      </c>
      <c r="G529" s="17" t="str">
        <f t="shared" si="17"/>
        <v/>
      </c>
    </row>
    <row r="530" ht="15" spans="1:7">
      <c r="A530" s="13" t="s">
        <v>1501</v>
      </c>
      <c r="B530" s="20" t="s">
        <v>1502</v>
      </c>
      <c r="C530" s="15">
        <v>5</v>
      </c>
      <c r="D530" s="16">
        <v>1</v>
      </c>
      <c r="E530" s="16">
        <v>28</v>
      </c>
      <c r="F530" s="17">
        <f t="shared" si="16"/>
        <v>5.6</v>
      </c>
      <c r="G530" s="17">
        <f t="shared" si="17"/>
        <v>28</v>
      </c>
    </row>
    <row r="531" ht="15" spans="1:7">
      <c r="A531" s="13" t="s">
        <v>1503</v>
      </c>
      <c r="B531" s="20" t="s">
        <v>1504</v>
      </c>
      <c r="C531" s="15">
        <v>0</v>
      </c>
      <c r="D531" s="16">
        <v>0</v>
      </c>
      <c r="E531" s="16">
        <v>0</v>
      </c>
      <c r="F531" s="17" t="str">
        <f t="shared" si="16"/>
        <v/>
      </c>
      <c r="G531" s="17" t="str">
        <f t="shared" si="17"/>
        <v/>
      </c>
    </row>
    <row r="532" ht="15" spans="1:7">
      <c r="A532" s="13" t="s">
        <v>1505</v>
      </c>
      <c r="B532" s="20" t="s">
        <v>1506</v>
      </c>
      <c r="C532" s="15">
        <v>9</v>
      </c>
      <c r="D532" s="16">
        <v>35</v>
      </c>
      <c r="E532" s="16">
        <v>27</v>
      </c>
      <c r="F532" s="17">
        <f t="shared" si="16"/>
        <v>3</v>
      </c>
      <c r="G532" s="17">
        <f t="shared" si="17"/>
        <v>0.771</v>
      </c>
    </row>
    <row r="533" ht="15" spans="1:7">
      <c r="A533" s="13" t="s">
        <v>1507</v>
      </c>
      <c r="B533" s="20" t="s">
        <v>1508</v>
      </c>
      <c r="C533" s="15">
        <v>0</v>
      </c>
      <c r="D533" s="16">
        <v>3</v>
      </c>
      <c r="E533" s="16">
        <v>3</v>
      </c>
      <c r="F533" s="17" t="str">
        <f t="shared" si="16"/>
        <v/>
      </c>
      <c r="G533" s="17">
        <f t="shared" si="17"/>
        <v>1</v>
      </c>
    </row>
    <row r="534" ht="15" spans="1:7">
      <c r="A534" s="13" t="s">
        <v>1509</v>
      </c>
      <c r="B534" s="20" t="s">
        <v>1510</v>
      </c>
      <c r="C534" s="15">
        <v>1</v>
      </c>
      <c r="D534" s="16">
        <v>2</v>
      </c>
      <c r="E534" s="16">
        <v>37</v>
      </c>
      <c r="F534" s="17">
        <f t="shared" si="16"/>
        <v>37</v>
      </c>
      <c r="G534" s="17">
        <f t="shared" si="17"/>
        <v>18.5</v>
      </c>
    </row>
    <row r="535" ht="15" spans="1:7">
      <c r="A535" s="13" t="s">
        <v>1511</v>
      </c>
      <c r="B535" s="20" t="s">
        <v>1512</v>
      </c>
      <c r="C535" s="15">
        <v>0</v>
      </c>
      <c r="D535" s="16">
        <v>0</v>
      </c>
      <c r="E535" s="16">
        <v>0</v>
      </c>
      <c r="F535" s="17" t="str">
        <f t="shared" si="16"/>
        <v/>
      </c>
      <c r="G535" s="17" t="str">
        <f t="shared" si="17"/>
        <v/>
      </c>
    </row>
    <row r="536" ht="15" spans="1:7">
      <c r="A536" s="13" t="s">
        <v>1513</v>
      </c>
      <c r="B536" s="20" t="s">
        <v>1514</v>
      </c>
      <c r="C536" s="15">
        <v>194</v>
      </c>
      <c r="D536" s="16">
        <v>115</v>
      </c>
      <c r="E536" s="16">
        <v>104</v>
      </c>
      <c r="F536" s="17">
        <f t="shared" si="16"/>
        <v>0.536</v>
      </c>
      <c r="G536" s="17">
        <f t="shared" si="17"/>
        <v>0.904</v>
      </c>
    </row>
    <row r="537" ht="15" spans="1:7">
      <c r="A537" s="13" t="s">
        <v>1515</v>
      </c>
      <c r="B537" s="20" t="s">
        <v>1516</v>
      </c>
      <c r="C537" s="15">
        <v>0</v>
      </c>
      <c r="D537" s="16">
        <v>0</v>
      </c>
      <c r="E537" s="16">
        <v>0</v>
      </c>
      <c r="F537" s="17" t="str">
        <f t="shared" si="16"/>
        <v/>
      </c>
      <c r="G537" s="17" t="str">
        <f t="shared" si="17"/>
        <v/>
      </c>
    </row>
    <row r="538" ht="15" spans="1:7">
      <c r="A538" s="13" t="s">
        <v>1517</v>
      </c>
      <c r="B538" s="20" t="s">
        <v>1518</v>
      </c>
      <c r="C538" s="15">
        <v>19</v>
      </c>
      <c r="D538" s="16">
        <v>12</v>
      </c>
      <c r="E538" s="16">
        <v>47</v>
      </c>
      <c r="F538" s="17">
        <f t="shared" si="16"/>
        <v>2.474</v>
      </c>
      <c r="G538" s="17">
        <f t="shared" si="17"/>
        <v>3.917</v>
      </c>
    </row>
    <row r="539" ht="15" spans="1:7">
      <c r="A539" s="13" t="s">
        <v>1519</v>
      </c>
      <c r="B539" s="20" t="s">
        <v>1520</v>
      </c>
      <c r="C539" s="15">
        <v>0</v>
      </c>
      <c r="D539" s="16">
        <v>0</v>
      </c>
      <c r="E539" s="16">
        <v>0</v>
      </c>
      <c r="F539" s="17" t="str">
        <f t="shared" si="16"/>
        <v/>
      </c>
      <c r="G539" s="17" t="str">
        <f t="shared" si="17"/>
        <v/>
      </c>
    </row>
    <row r="540" ht="15" spans="1:7">
      <c r="A540" s="13" t="s">
        <v>1521</v>
      </c>
      <c r="B540" s="20" t="s">
        <v>642</v>
      </c>
      <c r="C540" s="15">
        <v>0</v>
      </c>
      <c r="D540" s="16">
        <v>0</v>
      </c>
      <c r="E540" s="16">
        <v>0</v>
      </c>
      <c r="F540" s="17" t="str">
        <f t="shared" si="16"/>
        <v/>
      </c>
      <c r="G540" s="17" t="str">
        <f t="shared" si="17"/>
        <v/>
      </c>
    </row>
    <row r="541" ht="15" spans="1:7">
      <c r="A541" s="13" t="s">
        <v>1522</v>
      </c>
      <c r="B541" s="20" t="s">
        <v>644</v>
      </c>
      <c r="C541" s="15">
        <v>0</v>
      </c>
      <c r="D541" s="16">
        <v>0</v>
      </c>
      <c r="E541" s="16">
        <v>0</v>
      </c>
      <c r="F541" s="17" t="str">
        <f t="shared" si="16"/>
        <v/>
      </c>
      <c r="G541" s="17" t="str">
        <f t="shared" si="17"/>
        <v/>
      </c>
    </row>
    <row r="542" ht="15" spans="1:7">
      <c r="A542" s="13" t="s">
        <v>1523</v>
      </c>
      <c r="B542" s="20" t="s">
        <v>646</v>
      </c>
      <c r="C542" s="15">
        <v>0</v>
      </c>
      <c r="D542" s="16">
        <v>0</v>
      </c>
      <c r="E542" s="16">
        <v>0</v>
      </c>
      <c r="F542" s="17" t="str">
        <f t="shared" si="16"/>
        <v/>
      </c>
      <c r="G542" s="17" t="str">
        <f t="shared" si="17"/>
        <v/>
      </c>
    </row>
    <row r="543" ht="15" spans="1:7">
      <c r="A543" s="13" t="s">
        <v>1524</v>
      </c>
      <c r="B543" s="20" t="s">
        <v>1525</v>
      </c>
      <c r="C543" s="15">
        <v>0</v>
      </c>
      <c r="D543" s="16">
        <v>0</v>
      </c>
      <c r="E543" s="16">
        <v>0</v>
      </c>
      <c r="F543" s="17" t="str">
        <f t="shared" si="16"/>
        <v/>
      </c>
      <c r="G543" s="17" t="str">
        <f t="shared" si="17"/>
        <v/>
      </c>
    </row>
    <row r="544" ht="15" spans="1:7">
      <c r="A544" s="13" t="s">
        <v>1526</v>
      </c>
      <c r="B544" s="20" t="s">
        <v>1527</v>
      </c>
      <c r="C544" s="15">
        <v>0</v>
      </c>
      <c r="D544" s="16">
        <v>0</v>
      </c>
      <c r="E544" s="16">
        <v>0</v>
      </c>
      <c r="F544" s="17" t="str">
        <f t="shared" si="16"/>
        <v/>
      </c>
      <c r="G544" s="17" t="str">
        <f t="shared" si="17"/>
        <v/>
      </c>
    </row>
    <row r="545" ht="15" spans="1:7">
      <c r="A545" s="13" t="s">
        <v>1528</v>
      </c>
      <c r="B545" s="20" t="s">
        <v>1529</v>
      </c>
      <c r="C545" s="15">
        <v>0</v>
      </c>
      <c r="D545" s="16">
        <v>0</v>
      </c>
      <c r="E545" s="16">
        <v>0</v>
      </c>
      <c r="F545" s="17" t="str">
        <f t="shared" si="16"/>
        <v/>
      </c>
      <c r="G545" s="17" t="str">
        <f t="shared" si="17"/>
        <v/>
      </c>
    </row>
    <row r="546" ht="15" spans="1:7">
      <c r="A546" s="13" t="s">
        <v>1530</v>
      </c>
      <c r="B546" s="20" t="s">
        <v>1531</v>
      </c>
      <c r="C546" s="15">
        <v>0</v>
      </c>
      <c r="D546" s="16">
        <v>80</v>
      </c>
      <c r="E546" s="16">
        <v>10</v>
      </c>
      <c r="F546" s="17" t="str">
        <f t="shared" si="16"/>
        <v/>
      </c>
      <c r="G546" s="17">
        <f t="shared" si="17"/>
        <v>0.125</v>
      </c>
    </row>
    <row r="547" ht="15" spans="1:7">
      <c r="A547" s="13" t="s">
        <v>1532</v>
      </c>
      <c r="B547" s="20" t="s">
        <v>1533</v>
      </c>
      <c r="C547" s="15">
        <v>90</v>
      </c>
      <c r="D547" s="16">
        <v>90</v>
      </c>
      <c r="E547" s="16">
        <v>95</v>
      </c>
      <c r="F547" s="17">
        <f t="shared" si="16"/>
        <v>1.056</v>
      </c>
      <c r="G547" s="17">
        <f t="shared" si="17"/>
        <v>1.056</v>
      </c>
    </row>
    <row r="548" ht="15" spans="1:7">
      <c r="A548" s="13" t="s">
        <v>1534</v>
      </c>
      <c r="B548" s="20" t="s">
        <v>642</v>
      </c>
      <c r="C548" s="15">
        <v>0</v>
      </c>
      <c r="D548" s="16">
        <v>0</v>
      </c>
      <c r="E548" s="16">
        <v>0</v>
      </c>
      <c r="F548" s="17" t="str">
        <f t="shared" si="16"/>
        <v/>
      </c>
      <c r="G548" s="17" t="str">
        <f t="shared" si="17"/>
        <v/>
      </c>
    </row>
    <row r="549" ht="15" spans="1:7">
      <c r="A549" s="13" t="s">
        <v>1535</v>
      </c>
      <c r="B549" s="20" t="s">
        <v>644</v>
      </c>
      <c r="C549" s="15">
        <v>0</v>
      </c>
      <c r="D549" s="16">
        <v>0</v>
      </c>
      <c r="E549" s="16">
        <v>0</v>
      </c>
      <c r="F549" s="17" t="str">
        <f t="shared" si="16"/>
        <v/>
      </c>
      <c r="G549" s="17" t="str">
        <f t="shared" si="17"/>
        <v/>
      </c>
    </row>
    <row r="550" ht="15" spans="1:7">
      <c r="A550" s="13" t="s">
        <v>1536</v>
      </c>
      <c r="B550" s="20" t="s">
        <v>646</v>
      </c>
      <c r="C550" s="15">
        <v>0</v>
      </c>
      <c r="D550" s="16">
        <v>0</v>
      </c>
      <c r="E550" s="16">
        <v>0</v>
      </c>
      <c r="F550" s="17" t="str">
        <f t="shared" si="16"/>
        <v/>
      </c>
      <c r="G550" s="17" t="str">
        <f t="shared" si="17"/>
        <v/>
      </c>
    </row>
    <row r="551" ht="15" spans="1:7">
      <c r="A551" s="13" t="s">
        <v>1537</v>
      </c>
      <c r="B551" s="20" t="s">
        <v>660</v>
      </c>
      <c r="C551" s="15">
        <v>0</v>
      </c>
      <c r="D551" s="16">
        <v>0</v>
      </c>
      <c r="E551" s="16">
        <v>0</v>
      </c>
      <c r="F551" s="17" t="str">
        <f t="shared" si="16"/>
        <v/>
      </c>
      <c r="G551" s="17" t="str">
        <f t="shared" si="17"/>
        <v/>
      </c>
    </row>
    <row r="552" ht="15" spans="1:7">
      <c r="A552" s="13" t="s">
        <v>1538</v>
      </c>
      <c r="B552" s="20" t="s">
        <v>1539</v>
      </c>
      <c r="C552" s="15">
        <v>0</v>
      </c>
      <c r="D552" s="16">
        <v>0</v>
      </c>
      <c r="E552" s="16">
        <v>0</v>
      </c>
      <c r="F552" s="17" t="str">
        <f t="shared" si="16"/>
        <v/>
      </c>
      <c r="G552" s="17" t="str">
        <f t="shared" si="17"/>
        <v/>
      </c>
    </row>
    <row r="553" ht="15" spans="1:7">
      <c r="A553" s="13" t="s">
        <v>1540</v>
      </c>
      <c r="B553" s="20" t="s">
        <v>1541</v>
      </c>
      <c r="C553" s="15">
        <v>173</v>
      </c>
      <c r="D553" s="16">
        <v>484</v>
      </c>
      <c r="E553" s="16">
        <v>209</v>
      </c>
      <c r="F553" s="17">
        <f t="shared" si="16"/>
        <v>1.208</v>
      </c>
      <c r="G553" s="17">
        <f t="shared" si="17"/>
        <v>0.432</v>
      </c>
    </row>
    <row r="554" ht="15" spans="1:7">
      <c r="A554" s="13" t="s">
        <v>1542</v>
      </c>
      <c r="B554" s="20" t="s">
        <v>1543</v>
      </c>
      <c r="C554" s="15">
        <v>30</v>
      </c>
      <c r="D554" s="16">
        <v>345</v>
      </c>
      <c r="E554" s="16">
        <v>1</v>
      </c>
      <c r="F554" s="17">
        <f t="shared" si="16"/>
        <v>0.033</v>
      </c>
      <c r="G554" s="17">
        <f t="shared" si="17"/>
        <v>0.003</v>
      </c>
    </row>
    <row r="555" ht="15" spans="1:7">
      <c r="A555" s="13" t="s">
        <v>1544</v>
      </c>
      <c r="B555" s="20" t="s">
        <v>1545</v>
      </c>
      <c r="C555" s="15">
        <v>38</v>
      </c>
      <c r="D555" s="16">
        <v>88</v>
      </c>
      <c r="E555" s="16">
        <v>19</v>
      </c>
      <c r="F555" s="17">
        <f t="shared" si="16"/>
        <v>0.5</v>
      </c>
      <c r="G555" s="17">
        <f t="shared" si="17"/>
        <v>0.216</v>
      </c>
    </row>
    <row r="556" ht="15" spans="1:7">
      <c r="A556" s="13" t="s">
        <v>1546</v>
      </c>
      <c r="B556" s="20" t="s">
        <v>1547</v>
      </c>
      <c r="C556" s="15">
        <v>0</v>
      </c>
      <c r="D556" s="16">
        <v>0</v>
      </c>
      <c r="E556" s="16">
        <v>0</v>
      </c>
      <c r="F556" s="17" t="str">
        <f t="shared" si="16"/>
        <v/>
      </c>
      <c r="G556" s="17" t="str">
        <f t="shared" si="17"/>
        <v/>
      </c>
    </row>
    <row r="557" ht="15" spans="1:7">
      <c r="A557" s="13" t="s">
        <v>1548</v>
      </c>
      <c r="B557" s="20" t="s">
        <v>1549</v>
      </c>
      <c r="C557" s="15">
        <v>0</v>
      </c>
      <c r="D557" s="16">
        <v>83</v>
      </c>
      <c r="E557" s="16">
        <v>0</v>
      </c>
      <c r="F557" s="17" t="str">
        <f t="shared" si="16"/>
        <v/>
      </c>
      <c r="G557" s="17">
        <f t="shared" si="17"/>
        <v>0</v>
      </c>
    </row>
    <row r="558" ht="15" spans="1:7">
      <c r="A558" s="13" t="s">
        <v>1550</v>
      </c>
      <c r="B558" s="20" t="s">
        <v>1551</v>
      </c>
      <c r="C558" s="15">
        <v>100</v>
      </c>
      <c r="D558" s="16">
        <v>485</v>
      </c>
      <c r="E558" s="16">
        <v>55</v>
      </c>
      <c r="F558" s="17">
        <f t="shared" si="16"/>
        <v>0.55</v>
      </c>
      <c r="G558" s="17">
        <f t="shared" si="17"/>
        <v>0.113</v>
      </c>
    </row>
    <row r="559" ht="15" spans="1:7">
      <c r="A559" s="13" t="s">
        <v>1552</v>
      </c>
      <c r="B559" s="20" t="s">
        <v>1553</v>
      </c>
      <c r="C559" s="15">
        <v>0</v>
      </c>
      <c r="D559" s="16">
        <v>0</v>
      </c>
      <c r="E559" s="16">
        <v>0</v>
      </c>
      <c r="F559" s="17" t="str">
        <f t="shared" si="16"/>
        <v/>
      </c>
      <c r="G559" s="17" t="str">
        <f t="shared" si="17"/>
        <v/>
      </c>
    </row>
    <row r="560" ht="15" spans="1:7">
      <c r="A560" s="13" t="s">
        <v>1554</v>
      </c>
      <c r="B560" s="20" t="s">
        <v>1555</v>
      </c>
      <c r="C560" s="15">
        <v>0</v>
      </c>
      <c r="D560" s="16">
        <v>0</v>
      </c>
      <c r="E560" s="16">
        <v>0</v>
      </c>
      <c r="F560" s="17" t="str">
        <f t="shared" si="16"/>
        <v/>
      </c>
      <c r="G560" s="17" t="str">
        <f t="shared" si="17"/>
        <v/>
      </c>
    </row>
    <row r="561" ht="15" spans="1:7">
      <c r="A561" s="13" t="s">
        <v>1556</v>
      </c>
      <c r="B561" s="20" t="s">
        <v>1557</v>
      </c>
      <c r="C561" s="15">
        <v>11</v>
      </c>
      <c r="D561" s="16">
        <v>27</v>
      </c>
      <c r="E561" s="16">
        <v>0</v>
      </c>
      <c r="F561" s="17">
        <f t="shared" si="16"/>
        <v>0</v>
      </c>
      <c r="G561" s="17">
        <f t="shared" si="17"/>
        <v>0</v>
      </c>
    </row>
    <row r="562" ht="15" spans="1:7">
      <c r="A562" s="13" t="s">
        <v>1558</v>
      </c>
      <c r="B562" s="20" t="s">
        <v>1559</v>
      </c>
      <c r="C562" s="15">
        <v>128</v>
      </c>
      <c r="D562" s="16">
        <v>124</v>
      </c>
      <c r="E562" s="16">
        <v>133</v>
      </c>
      <c r="F562" s="17">
        <f t="shared" si="16"/>
        <v>1.039</v>
      </c>
      <c r="G562" s="17">
        <f t="shared" si="17"/>
        <v>1.073</v>
      </c>
    </row>
    <row r="563" ht="15" spans="1:7">
      <c r="A563" s="13" t="s">
        <v>1560</v>
      </c>
      <c r="B563" s="20" t="s">
        <v>1561</v>
      </c>
      <c r="C563" s="15">
        <v>0</v>
      </c>
      <c r="D563" s="16">
        <v>0</v>
      </c>
      <c r="E563" s="16">
        <v>0</v>
      </c>
      <c r="F563" s="17" t="str">
        <f t="shared" si="16"/>
        <v/>
      </c>
      <c r="G563" s="17" t="str">
        <f t="shared" si="17"/>
        <v/>
      </c>
    </row>
    <row r="564" ht="15" spans="1:7">
      <c r="A564" s="13" t="s">
        <v>1562</v>
      </c>
      <c r="B564" s="20" t="s">
        <v>1563</v>
      </c>
      <c r="C564" s="15">
        <v>288</v>
      </c>
      <c r="D564" s="16">
        <v>288</v>
      </c>
      <c r="E564" s="16">
        <v>341</v>
      </c>
      <c r="F564" s="17">
        <f t="shared" si="16"/>
        <v>1.184</v>
      </c>
      <c r="G564" s="17">
        <f t="shared" si="17"/>
        <v>1.184</v>
      </c>
    </row>
    <row r="565" ht="15" spans="1:7">
      <c r="A565" s="13" t="s">
        <v>1564</v>
      </c>
      <c r="B565" s="20" t="s">
        <v>1565</v>
      </c>
      <c r="C565" s="15">
        <v>0</v>
      </c>
      <c r="D565" s="16">
        <v>0</v>
      </c>
      <c r="E565" s="16">
        <v>0</v>
      </c>
      <c r="F565" s="17" t="str">
        <f t="shared" si="16"/>
        <v/>
      </c>
      <c r="G565" s="17" t="str">
        <f t="shared" si="17"/>
        <v/>
      </c>
    </row>
    <row r="566" ht="15" spans="1:7">
      <c r="A566" s="13" t="s">
        <v>1566</v>
      </c>
      <c r="B566" s="20" t="s">
        <v>1567</v>
      </c>
      <c r="C566" s="15">
        <v>0</v>
      </c>
      <c r="D566" s="16">
        <v>0</v>
      </c>
      <c r="E566" s="16">
        <v>0</v>
      </c>
      <c r="F566" s="17" t="str">
        <f t="shared" si="16"/>
        <v/>
      </c>
      <c r="G566" s="17" t="str">
        <f t="shared" si="17"/>
        <v/>
      </c>
    </row>
    <row r="567" ht="15" spans="1:7">
      <c r="A567" s="13" t="s">
        <v>1568</v>
      </c>
      <c r="B567" s="20" t="s">
        <v>1569</v>
      </c>
      <c r="C567" s="15">
        <v>0</v>
      </c>
      <c r="D567" s="16">
        <v>0</v>
      </c>
      <c r="E567" s="16">
        <v>1</v>
      </c>
      <c r="F567" s="17" t="str">
        <f t="shared" si="16"/>
        <v/>
      </c>
      <c r="G567" s="17" t="str">
        <f t="shared" si="17"/>
        <v/>
      </c>
    </row>
    <row r="568" ht="15" spans="1:7">
      <c r="A568" s="13" t="s">
        <v>1570</v>
      </c>
      <c r="B568" s="20" t="s">
        <v>1571</v>
      </c>
      <c r="C568" s="15">
        <v>9</v>
      </c>
      <c r="D568" s="16">
        <v>7</v>
      </c>
      <c r="E568" s="16">
        <v>18</v>
      </c>
      <c r="F568" s="17">
        <f t="shared" si="16"/>
        <v>2</v>
      </c>
      <c r="G568" s="17">
        <f t="shared" si="17"/>
        <v>2.571</v>
      </c>
    </row>
    <row r="569" ht="15" spans="1:7">
      <c r="A569" s="13" t="s">
        <v>1572</v>
      </c>
      <c r="B569" s="20" t="s">
        <v>642</v>
      </c>
      <c r="C569" s="15">
        <v>0</v>
      </c>
      <c r="D569" s="16">
        <v>0</v>
      </c>
      <c r="E569" s="16">
        <v>0</v>
      </c>
      <c r="F569" s="17" t="str">
        <f t="shared" si="16"/>
        <v/>
      </c>
      <c r="G569" s="17" t="str">
        <f t="shared" si="17"/>
        <v/>
      </c>
    </row>
    <row r="570" ht="15" spans="1:7">
      <c r="A570" s="13" t="s">
        <v>1573</v>
      </c>
      <c r="B570" s="20" t="s">
        <v>644</v>
      </c>
      <c r="C570" s="15">
        <v>0</v>
      </c>
      <c r="D570" s="16">
        <v>0</v>
      </c>
      <c r="E570" s="16">
        <v>0</v>
      </c>
      <c r="F570" s="17" t="str">
        <f t="shared" si="16"/>
        <v/>
      </c>
      <c r="G570" s="17" t="str">
        <f t="shared" si="17"/>
        <v/>
      </c>
    </row>
    <row r="571" ht="15" spans="1:7">
      <c r="A571" s="13" t="s">
        <v>1574</v>
      </c>
      <c r="B571" s="20" t="s">
        <v>646</v>
      </c>
      <c r="C571" s="15">
        <v>0</v>
      </c>
      <c r="D571" s="16">
        <v>0</v>
      </c>
      <c r="E571" s="16">
        <v>0</v>
      </c>
      <c r="F571" s="17" t="str">
        <f t="shared" si="16"/>
        <v/>
      </c>
      <c r="G571" s="17" t="str">
        <f t="shared" si="17"/>
        <v/>
      </c>
    </row>
    <row r="572" ht="15" spans="1:7">
      <c r="A572" s="13" t="s">
        <v>1575</v>
      </c>
      <c r="B572" s="20" t="s">
        <v>1576</v>
      </c>
      <c r="C572" s="15">
        <v>0</v>
      </c>
      <c r="D572" s="16">
        <v>0</v>
      </c>
      <c r="E572" s="16">
        <v>0</v>
      </c>
      <c r="F572" s="17" t="str">
        <f t="shared" si="16"/>
        <v/>
      </c>
      <c r="G572" s="17" t="str">
        <f t="shared" si="17"/>
        <v/>
      </c>
    </row>
    <row r="573" ht="15" spans="1:7">
      <c r="A573" s="13" t="s">
        <v>1577</v>
      </c>
      <c r="B573" s="20" t="s">
        <v>1578</v>
      </c>
      <c r="C573" s="15">
        <v>0</v>
      </c>
      <c r="D573" s="16">
        <v>0</v>
      </c>
      <c r="E573" s="16">
        <v>0</v>
      </c>
      <c r="F573" s="17" t="str">
        <f t="shared" si="16"/>
        <v/>
      </c>
      <c r="G573" s="17" t="str">
        <f t="shared" si="17"/>
        <v/>
      </c>
    </row>
    <row r="574" ht="15" spans="1:7">
      <c r="A574" s="13" t="s">
        <v>1579</v>
      </c>
      <c r="B574" s="20" t="s">
        <v>731</v>
      </c>
      <c r="C574" s="15">
        <v>0</v>
      </c>
      <c r="D574" s="16">
        <v>0</v>
      </c>
      <c r="E574" s="16">
        <v>0</v>
      </c>
      <c r="F574" s="17" t="str">
        <f t="shared" si="16"/>
        <v/>
      </c>
      <c r="G574" s="17" t="str">
        <f t="shared" si="17"/>
        <v/>
      </c>
    </row>
    <row r="575" ht="15" spans="1:7">
      <c r="A575" s="13" t="s">
        <v>1580</v>
      </c>
      <c r="B575" s="20" t="s">
        <v>660</v>
      </c>
      <c r="C575" s="15">
        <v>0</v>
      </c>
      <c r="D575" s="16">
        <v>0</v>
      </c>
      <c r="E575" s="16">
        <v>0</v>
      </c>
      <c r="F575" s="17" t="str">
        <f t="shared" si="16"/>
        <v/>
      </c>
      <c r="G575" s="17" t="str">
        <f t="shared" si="17"/>
        <v/>
      </c>
    </row>
    <row r="576" ht="15" spans="1:7">
      <c r="A576" s="13" t="s">
        <v>1581</v>
      </c>
      <c r="B576" s="20" t="s">
        <v>1582</v>
      </c>
      <c r="C576" s="15">
        <v>9</v>
      </c>
      <c r="D576" s="16">
        <v>9</v>
      </c>
      <c r="E576" s="16">
        <v>39</v>
      </c>
      <c r="F576" s="17">
        <f t="shared" si="16"/>
        <v>4.333</v>
      </c>
      <c r="G576" s="17">
        <f t="shared" si="17"/>
        <v>4.333</v>
      </c>
    </row>
    <row r="577" ht="15" spans="1:7">
      <c r="A577" s="13" t="s">
        <v>1583</v>
      </c>
      <c r="B577" s="20" t="s">
        <v>1584</v>
      </c>
      <c r="C577" s="15">
        <v>0</v>
      </c>
      <c r="D577" s="16">
        <v>0</v>
      </c>
      <c r="E577" s="16">
        <v>0</v>
      </c>
      <c r="F577" s="17" t="str">
        <f t="shared" si="16"/>
        <v/>
      </c>
      <c r="G577" s="17" t="str">
        <f t="shared" si="17"/>
        <v/>
      </c>
    </row>
    <row r="578" ht="15" spans="1:7">
      <c r="A578" s="13" t="s">
        <v>1585</v>
      </c>
      <c r="B578" s="20" t="s">
        <v>1586</v>
      </c>
      <c r="C578" s="15">
        <v>0</v>
      </c>
      <c r="D578" s="16">
        <v>0</v>
      </c>
      <c r="E578" s="16">
        <v>0</v>
      </c>
      <c r="F578" s="17" t="str">
        <f t="shared" si="16"/>
        <v/>
      </c>
      <c r="G578" s="17" t="str">
        <f t="shared" si="17"/>
        <v/>
      </c>
    </row>
    <row r="579" ht="15" spans="1:7">
      <c r="A579" s="13" t="s">
        <v>1587</v>
      </c>
      <c r="B579" s="20" t="s">
        <v>1588</v>
      </c>
      <c r="C579" s="15">
        <v>318</v>
      </c>
      <c r="D579" s="16">
        <v>104</v>
      </c>
      <c r="E579" s="16">
        <v>96</v>
      </c>
      <c r="F579" s="17">
        <f t="shared" si="16"/>
        <v>0.302</v>
      </c>
      <c r="G579" s="17">
        <f t="shared" si="17"/>
        <v>0.923</v>
      </c>
    </row>
    <row r="580" ht="15" spans="1:7">
      <c r="A580" s="13" t="s">
        <v>1589</v>
      </c>
      <c r="B580" s="20" t="s">
        <v>642</v>
      </c>
      <c r="C580" s="15">
        <v>0</v>
      </c>
      <c r="D580" s="16">
        <v>0</v>
      </c>
      <c r="E580" s="16">
        <v>0</v>
      </c>
      <c r="F580" s="17" t="str">
        <f t="shared" si="16"/>
        <v/>
      </c>
      <c r="G580" s="17" t="str">
        <f t="shared" si="17"/>
        <v/>
      </c>
    </row>
    <row r="581" ht="15" spans="1:7">
      <c r="A581" s="13" t="s">
        <v>1590</v>
      </c>
      <c r="B581" s="20" t="s">
        <v>644</v>
      </c>
      <c r="C581" s="15">
        <v>0</v>
      </c>
      <c r="D581" s="16">
        <v>0</v>
      </c>
      <c r="E581" s="16">
        <v>0</v>
      </c>
      <c r="F581" s="17" t="str">
        <f t="shared" ref="F581:F644" si="18">IFERROR($E581/C581,"")</f>
        <v/>
      </c>
      <c r="G581" s="17" t="str">
        <f t="shared" ref="G581:G644" si="19">IFERROR($E581/D581,"")</f>
        <v/>
      </c>
    </row>
    <row r="582" ht="15" spans="1:7">
      <c r="A582" s="13" t="s">
        <v>1591</v>
      </c>
      <c r="B582" s="20" t="s">
        <v>646</v>
      </c>
      <c r="C582" s="15">
        <v>0</v>
      </c>
      <c r="D582" s="16">
        <v>0</v>
      </c>
      <c r="E582" s="16">
        <v>0</v>
      </c>
      <c r="F582" s="17" t="str">
        <f t="shared" si="18"/>
        <v/>
      </c>
      <c r="G582" s="17" t="str">
        <f t="shared" si="19"/>
        <v/>
      </c>
    </row>
    <row r="583" ht="15" spans="1:7">
      <c r="A583" s="13" t="s">
        <v>1592</v>
      </c>
      <c r="B583" s="20" t="s">
        <v>1593</v>
      </c>
      <c r="C583" s="15">
        <v>320</v>
      </c>
      <c r="D583" s="16">
        <v>0</v>
      </c>
      <c r="E583" s="16">
        <v>425</v>
      </c>
      <c r="F583" s="17">
        <f t="shared" si="18"/>
        <v>1.328</v>
      </c>
      <c r="G583" s="17" t="str">
        <f t="shared" si="19"/>
        <v/>
      </c>
    </row>
    <row r="584" ht="15" spans="1:7">
      <c r="A584" s="13" t="s">
        <v>1594</v>
      </c>
      <c r="B584" s="20" t="s">
        <v>1595</v>
      </c>
      <c r="C584" s="15">
        <v>0</v>
      </c>
      <c r="D584" s="16">
        <v>0</v>
      </c>
      <c r="E584" s="16">
        <v>0</v>
      </c>
      <c r="F584" s="17" t="str">
        <f t="shared" si="18"/>
        <v/>
      </c>
      <c r="G584" s="17" t="str">
        <f t="shared" si="19"/>
        <v/>
      </c>
    </row>
    <row r="585" ht="15" spans="1:7">
      <c r="A585" s="13" t="s">
        <v>1596</v>
      </c>
      <c r="B585" s="20" t="s">
        <v>1597</v>
      </c>
      <c r="C585" s="15">
        <v>0</v>
      </c>
      <c r="D585" s="16">
        <v>0</v>
      </c>
      <c r="E585" s="16">
        <v>0</v>
      </c>
      <c r="F585" s="17" t="str">
        <f t="shared" si="18"/>
        <v/>
      </c>
      <c r="G585" s="17" t="str">
        <f t="shared" si="19"/>
        <v/>
      </c>
    </row>
    <row r="586" ht="15" spans="1:7">
      <c r="A586" s="13" t="s">
        <v>1598</v>
      </c>
      <c r="B586" s="20" t="s">
        <v>1599</v>
      </c>
      <c r="C586" s="15">
        <v>0</v>
      </c>
      <c r="D586" s="16">
        <v>0</v>
      </c>
      <c r="E586" s="16">
        <v>0</v>
      </c>
      <c r="F586" s="17" t="str">
        <f t="shared" si="18"/>
        <v/>
      </c>
      <c r="G586" s="17" t="str">
        <f t="shared" si="19"/>
        <v/>
      </c>
    </row>
    <row r="587" ht="15" spans="1:7">
      <c r="A587" s="13" t="s">
        <v>1600</v>
      </c>
      <c r="B587" s="20" t="s">
        <v>1601</v>
      </c>
      <c r="C587" s="15">
        <v>18</v>
      </c>
      <c r="D587" s="16">
        <v>5</v>
      </c>
      <c r="E587" s="16">
        <v>15</v>
      </c>
      <c r="F587" s="17">
        <f t="shared" si="18"/>
        <v>0.833</v>
      </c>
      <c r="G587" s="17">
        <f t="shared" si="19"/>
        <v>3</v>
      </c>
    </row>
    <row r="588" ht="15" spans="1:7">
      <c r="A588" s="13" t="s">
        <v>1602</v>
      </c>
      <c r="B588" s="20" t="s">
        <v>1603</v>
      </c>
      <c r="C588" s="15">
        <v>0</v>
      </c>
      <c r="D588" s="16">
        <v>0</v>
      </c>
      <c r="E588" s="16">
        <v>0</v>
      </c>
      <c r="F588" s="17" t="str">
        <f t="shared" si="18"/>
        <v/>
      </c>
      <c r="G588" s="17" t="str">
        <f t="shared" si="19"/>
        <v/>
      </c>
    </row>
    <row r="589" ht="15" spans="1:7">
      <c r="A589" s="13" t="s">
        <v>1604</v>
      </c>
      <c r="B589" s="20" t="s">
        <v>1605</v>
      </c>
      <c r="C589" s="15">
        <v>0</v>
      </c>
      <c r="D589" s="16">
        <v>0</v>
      </c>
      <c r="E589" s="16">
        <v>0</v>
      </c>
      <c r="F589" s="17" t="str">
        <f t="shared" si="18"/>
        <v/>
      </c>
      <c r="G589" s="17" t="str">
        <f t="shared" si="19"/>
        <v/>
      </c>
    </row>
    <row r="590" ht="15" spans="1:7">
      <c r="A590" s="13" t="s">
        <v>1606</v>
      </c>
      <c r="B590" s="20" t="s">
        <v>1607</v>
      </c>
      <c r="C590" s="15">
        <v>0</v>
      </c>
      <c r="D590" s="16">
        <v>0</v>
      </c>
      <c r="E590" s="16">
        <v>0</v>
      </c>
      <c r="F590" s="17" t="str">
        <f t="shared" si="18"/>
        <v/>
      </c>
      <c r="G590" s="17" t="str">
        <f t="shared" si="19"/>
        <v/>
      </c>
    </row>
    <row r="591" ht="15" spans="1:7">
      <c r="A591" s="13" t="s">
        <v>1608</v>
      </c>
      <c r="B591" s="20" t="s">
        <v>1609</v>
      </c>
      <c r="C591" s="15">
        <v>0</v>
      </c>
      <c r="D591" s="16">
        <v>0</v>
      </c>
      <c r="E591" s="16">
        <v>0</v>
      </c>
      <c r="F591" s="17" t="str">
        <f t="shared" si="18"/>
        <v/>
      </c>
      <c r="G591" s="17" t="str">
        <f t="shared" si="19"/>
        <v/>
      </c>
    </row>
    <row r="592" ht="15" spans="1:7">
      <c r="A592" s="13" t="s">
        <v>1610</v>
      </c>
      <c r="B592" s="20" t="s">
        <v>1611</v>
      </c>
      <c r="C592" s="15">
        <v>0</v>
      </c>
      <c r="D592" s="16">
        <v>0</v>
      </c>
      <c r="E592" s="16">
        <v>0</v>
      </c>
      <c r="F592" s="17" t="str">
        <f t="shared" si="18"/>
        <v/>
      </c>
      <c r="G592" s="17" t="str">
        <f t="shared" si="19"/>
        <v/>
      </c>
    </row>
    <row r="593" ht="15" spans="1:7">
      <c r="A593" s="13" t="s">
        <v>1612</v>
      </c>
      <c r="B593" s="20" t="s">
        <v>1613</v>
      </c>
      <c r="C593" s="15">
        <v>0</v>
      </c>
      <c r="D593" s="16">
        <v>0</v>
      </c>
      <c r="E593" s="16">
        <v>0</v>
      </c>
      <c r="F593" s="17" t="str">
        <f t="shared" si="18"/>
        <v/>
      </c>
      <c r="G593" s="17" t="str">
        <f t="shared" si="19"/>
        <v/>
      </c>
    </row>
    <row r="594" ht="15" spans="1:7">
      <c r="A594" s="13" t="s">
        <v>1614</v>
      </c>
      <c r="B594" s="20" t="s">
        <v>1615</v>
      </c>
      <c r="C594" s="15">
        <v>0</v>
      </c>
      <c r="D594" s="16">
        <v>0</v>
      </c>
      <c r="E594" s="16">
        <v>0</v>
      </c>
      <c r="F594" s="17" t="str">
        <f t="shared" si="18"/>
        <v/>
      </c>
      <c r="G594" s="17" t="str">
        <f t="shared" si="19"/>
        <v/>
      </c>
    </row>
    <row r="595" ht="15" spans="1:7">
      <c r="A595" s="13" t="s">
        <v>1616</v>
      </c>
      <c r="B595" s="20" t="s">
        <v>1617</v>
      </c>
      <c r="C595" s="15">
        <v>0</v>
      </c>
      <c r="D595" s="16">
        <v>0</v>
      </c>
      <c r="E595" s="16">
        <v>0</v>
      </c>
      <c r="F595" s="17" t="str">
        <f t="shared" si="18"/>
        <v/>
      </c>
      <c r="G595" s="17" t="str">
        <f t="shared" si="19"/>
        <v/>
      </c>
    </row>
    <row r="596" ht="15" spans="1:7">
      <c r="A596" s="13" t="s">
        <v>1618</v>
      </c>
      <c r="B596" s="20" t="s">
        <v>1619</v>
      </c>
      <c r="C596" s="15">
        <v>0</v>
      </c>
      <c r="D596" s="16">
        <v>0</v>
      </c>
      <c r="E596" s="16">
        <v>0</v>
      </c>
      <c r="F596" s="17" t="str">
        <f t="shared" si="18"/>
        <v/>
      </c>
      <c r="G596" s="17" t="str">
        <f t="shared" si="19"/>
        <v/>
      </c>
    </row>
    <row r="597" ht="15" spans="1:7">
      <c r="A597" s="13" t="s">
        <v>1620</v>
      </c>
      <c r="B597" s="20" t="s">
        <v>1621</v>
      </c>
      <c r="C597" s="15">
        <v>0</v>
      </c>
      <c r="D597" s="16">
        <v>0</v>
      </c>
      <c r="E597" s="16">
        <v>0</v>
      </c>
      <c r="F597" s="17" t="str">
        <f t="shared" si="18"/>
        <v/>
      </c>
      <c r="G597" s="17" t="str">
        <f t="shared" si="19"/>
        <v/>
      </c>
    </row>
    <row r="598" ht="15" spans="1:7">
      <c r="A598" s="13" t="s">
        <v>1622</v>
      </c>
      <c r="B598" s="20" t="s">
        <v>1623</v>
      </c>
      <c r="C598" s="15">
        <v>0</v>
      </c>
      <c r="D598" s="16">
        <v>0</v>
      </c>
      <c r="E598" s="16">
        <v>0</v>
      </c>
      <c r="F598" s="17" t="str">
        <f t="shared" si="18"/>
        <v/>
      </c>
      <c r="G598" s="17" t="str">
        <f t="shared" si="19"/>
        <v/>
      </c>
    </row>
    <row r="599" ht="15" spans="1:7">
      <c r="A599" s="13" t="s">
        <v>1624</v>
      </c>
      <c r="B599" s="20" t="s">
        <v>1625</v>
      </c>
      <c r="C599" s="15">
        <v>0</v>
      </c>
      <c r="D599" s="16">
        <v>0</v>
      </c>
      <c r="E599" s="16">
        <v>17</v>
      </c>
      <c r="F599" s="17" t="str">
        <f t="shared" si="18"/>
        <v/>
      </c>
      <c r="G599" s="17" t="str">
        <f t="shared" si="19"/>
        <v/>
      </c>
    </row>
    <row r="600" ht="15" spans="1:7">
      <c r="A600" s="13" t="s">
        <v>1626</v>
      </c>
      <c r="B600" s="20" t="s">
        <v>1627</v>
      </c>
      <c r="C600" s="15">
        <v>120</v>
      </c>
      <c r="D600" s="16">
        <v>16</v>
      </c>
      <c r="E600" s="16">
        <v>116</v>
      </c>
      <c r="F600" s="17">
        <f t="shared" si="18"/>
        <v>0.967</v>
      </c>
      <c r="G600" s="17">
        <f t="shared" si="19"/>
        <v>7.25</v>
      </c>
    </row>
    <row r="601" ht="15" spans="1:7">
      <c r="A601" s="13" t="s">
        <v>1628</v>
      </c>
      <c r="B601" s="20" t="s">
        <v>1629</v>
      </c>
      <c r="C601" s="15">
        <v>0</v>
      </c>
      <c r="D601" s="16">
        <v>0</v>
      </c>
      <c r="E601" s="16">
        <v>0</v>
      </c>
      <c r="F601" s="17" t="str">
        <f t="shared" si="18"/>
        <v/>
      </c>
      <c r="G601" s="17" t="str">
        <f t="shared" si="19"/>
        <v/>
      </c>
    </row>
    <row r="602" ht="15" spans="1:7">
      <c r="A602" s="13" t="s">
        <v>1630</v>
      </c>
      <c r="B602" s="20" t="s">
        <v>1631</v>
      </c>
      <c r="C602" s="15">
        <v>20</v>
      </c>
      <c r="D602" s="16">
        <v>20</v>
      </c>
      <c r="E602" s="16">
        <v>30</v>
      </c>
      <c r="F602" s="17">
        <f t="shared" si="18"/>
        <v>1.5</v>
      </c>
      <c r="G602" s="17">
        <f t="shared" si="19"/>
        <v>1.5</v>
      </c>
    </row>
    <row r="603" ht="15" spans="1:7">
      <c r="A603" s="13" t="s">
        <v>1632</v>
      </c>
      <c r="B603" s="20" t="s">
        <v>1633</v>
      </c>
      <c r="C603" s="15">
        <v>0</v>
      </c>
      <c r="D603" s="16">
        <v>0</v>
      </c>
      <c r="E603" s="16">
        <v>0</v>
      </c>
      <c r="F603" s="17" t="str">
        <f t="shared" si="18"/>
        <v/>
      </c>
      <c r="G603" s="17" t="str">
        <f t="shared" si="19"/>
        <v/>
      </c>
    </row>
    <row r="604" ht="15" spans="1:7">
      <c r="A604" s="13" t="s">
        <v>1634</v>
      </c>
      <c r="B604" s="20" t="s">
        <v>1635</v>
      </c>
      <c r="C604" s="15">
        <v>0</v>
      </c>
      <c r="D604" s="16">
        <v>0</v>
      </c>
      <c r="E604" s="16">
        <v>0</v>
      </c>
      <c r="F604" s="17" t="str">
        <f t="shared" si="18"/>
        <v/>
      </c>
      <c r="G604" s="17" t="str">
        <f t="shared" si="19"/>
        <v/>
      </c>
    </row>
    <row r="605" ht="15" spans="1:7">
      <c r="A605" s="13" t="s">
        <v>1636</v>
      </c>
      <c r="B605" s="20" t="s">
        <v>1637</v>
      </c>
      <c r="C605" s="15">
        <v>0</v>
      </c>
      <c r="D605" s="16">
        <v>0</v>
      </c>
      <c r="E605" s="16">
        <v>0</v>
      </c>
      <c r="F605" s="17" t="str">
        <f t="shared" si="18"/>
        <v/>
      </c>
      <c r="G605" s="17" t="str">
        <f t="shared" si="19"/>
        <v/>
      </c>
    </row>
    <row r="606" ht="15" spans="1:7">
      <c r="A606" s="13" t="s">
        <v>1638</v>
      </c>
      <c r="B606" s="20" t="s">
        <v>1639</v>
      </c>
      <c r="C606" s="15">
        <v>0</v>
      </c>
      <c r="D606" s="16">
        <v>0</v>
      </c>
      <c r="E606" s="16">
        <v>0</v>
      </c>
      <c r="F606" s="17" t="str">
        <f t="shared" si="18"/>
        <v/>
      </c>
      <c r="G606" s="17" t="str">
        <f t="shared" si="19"/>
        <v/>
      </c>
    </row>
    <row r="607" ht="15" spans="1:7">
      <c r="A607" s="13" t="s">
        <v>1640</v>
      </c>
      <c r="B607" s="20" t="s">
        <v>1641</v>
      </c>
      <c r="C607" s="15">
        <v>0</v>
      </c>
      <c r="D607" s="16">
        <v>0</v>
      </c>
      <c r="E607" s="16">
        <v>0</v>
      </c>
      <c r="F607" s="17" t="str">
        <f t="shared" si="18"/>
        <v/>
      </c>
      <c r="G607" s="17" t="str">
        <f t="shared" si="19"/>
        <v/>
      </c>
    </row>
    <row r="608" ht="15" spans="1:7">
      <c r="A608" s="13" t="s">
        <v>1642</v>
      </c>
      <c r="B608" s="20" t="s">
        <v>1643</v>
      </c>
      <c r="C608" s="15">
        <v>291</v>
      </c>
      <c r="D608" s="16">
        <v>648</v>
      </c>
      <c r="E608" s="16">
        <v>1261</v>
      </c>
      <c r="F608" s="17">
        <f t="shared" si="18"/>
        <v>4.333</v>
      </c>
      <c r="G608" s="17">
        <f t="shared" si="19"/>
        <v>1.946</v>
      </c>
    </row>
    <row r="609" ht="15" spans="1:7">
      <c r="A609" s="13" t="s">
        <v>1644</v>
      </c>
      <c r="B609" s="20" t="s">
        <v>1645</v>
      </c>
      <c r="C609" s="15">
        <v>0</v>
      </c>
      <c r="D609" s="16">
        <v>1</v>
      </c>
      <c r="E609" s="16">
        <v>81</v>
      </c>
      <c r="F609" s="17" t="str">
        <f t="shared" si="18"/>
        <v/>
      </c>
      <c r="G609" s="17">
        <f t="shared" si="19"/>
        <v>81</v>
      </c>
    </row>
    <row r="610" ht="15" spans="1:7">
      <c r="A610" s="13" t="s">
        <v>1646</v>
      </c>
      <c r="B610" s="20" t="s">
        <v>1647</v>
      </c>
      <c r="C610" s="15">
        <v>2013</v>
      </c>
      <c r="D610" s="16">
        <v>4958</v>
      </c>
      <c r="E610" s="16">
        <v>2292</v>
      </c>
      <c r="F610" s="17">
        <f t="shared" si="18"/>
        <v>1.139</v>
      </c>
      <c r="G610" s="17">
        <f t="shared" si="19"/>
        <v>0.462</v>
      </c>
    </row>
    <row r="611" ht="15" spans="1:7">
      <c r="A611" s="13" t="s">
        <v>1648</v>
      </c>
      <c r="B611" s="20" t="s">
        <v>1649</v>
      </c>
      <c r="C611" s="15">
        <v>29</v>
      </c>
      <c r="D611" s="16">
        <v>16</v>
      </c>
      <c r="E611" s="16">
        <v>306</v>
      </c>
      <c r="F611" s="17">
        <f t="shared" si="18"/>
        <v>10.552</v>
      </c>
      <c r="G611" s="17">
        <f t="shared" si="19"/>
        <v>19.125</v>
      </c>
    </row>
    <row r="612" ht="15" spans="1:7">
      <c r="A612" s="13" t="s">
        <v>1650</v>
      </c>
      <c r="B612" s="20" t="s">
        <v>1651</v>
      </c>
      <c r="C612" s="15">
        <v>406</v>
      </c>
      <c r="D612" s="16">
        <v>372</v>
      </c>
      <c r="E612" s="16">
        <v>28</v>
      </c>
      <c r="F612" s="17">
        <f t="shared" si="18"/>
        <v>0.069</v>
      </c>
      <c r="G612" s="17">
        <f t="shared" si="19"/>
        <v>0.075</v>
      </c>
    </row>
    <row r="613" ht="15" spans="1:7">
      <c r="A613" s="13" t="s">
        <v>1652</v>
      </c>
      <c r="B613" s="25" t="s">
        <v>1653</v>
      </c>
      <c r="C613" s="15">
        <v>97</v>
      </c>
      <c r="D613" s="16">
        <v>299</v>
      </c>
      <c r="E613" s="16">
        <v>155</v>
      </c>
      <c r="F613" s="17">
        <f t="shared" si="18"/>
        <v>1.598</v>
      </c>
      <c r="G613" s="17">
        <f t="shared" si="19"/>
        <v>0.518</v>
      </c>
    </row>
    <row r="614" ht="15" spans="1:7">
      <c r="A614" s="13" t="s">
        <v>1654</v>
      </c>
      <c r="B614" s="25" t="s">
        <v>1655</v>
      </c>
      <c r="C614" s="15">
        <v>6</v>
      </c>
      <c r="D614" s="16">
        <v>4</v>
      </c>
      <c r="E614" s="16">
        <v>362</v>
      </c>
      <c r="F614" s="17">
        <f t="shared" si="18"/>
        <v>60.333</v>
      </c>
      <c r="G614" s="17">
        <f t="shared" si="19"/>
        <v>90.5</v>
      </c>
    </row>
    <row r="615" ht="15" spans="1:7">
      <c r="A615" s="13" t="s">
        <v>1656</v>
      </c>
      <c r="B615" s="25" t="s">
        <v>1657</v>
      </c>
      <c r="C615" s="15">
        <v>55</v>
      </c>
      <c r="D615" s="16">
        <v>40</v>
      </c>
      <c r="E615" s="16">
        <v>3</v>
      </c>
      <c r="F615" s="17">
        <f t="shared" si="18"/>
        <v>0.055</v>
      </c>
      <c r="G615" s="17">
        <f t="shared" si="19"/>
        <v>0.075</v>
      </c>
    </row>
    <row r="616" ht="15" spans="1:7">
      <c r="A616" s="13" t="s">
        <v>1658</v>
      </c>
      <c r="B616" s="25" t="s">
        <v>1659</v>
      </c>
      <c r="C616" s="15">
        <v>146</v>
      </c>
      <c r="D616" s="16">
        <v>143</v>
      </c>
      <c r="E616" s="16">
        <v>2</v>
      </c>
      <c r="F616" s="17">
        <f t="shared" si="18"/>
        <v>0.014</v>
      </c>
      <c r="G616" s="17">
        <f t="shared" si="19"/>
        <v>0.014</v>
      </c>
    </row>
    <row r="617" ht="15" spans="1:7">
      <c r="A617" s="13" t="s">
        <v>1660</v>
      </c>
      <c r="B617" s="25" t="s">
        <v>1661</v>
      </c>
      <c r="C617" s="15">
        <v>329</v>
      </c>
      <c r="D617" s="16">
        <v>311</v>
      </c>
      <c r="E617" s="16">
        <v>323</v>
      </c>
      <c r="F617" s="17">
        <f t="shared" si="18"/>
        <v>0.982</v>
      </c>
      <c r="G617" s="17">
        <f t="shared" si="19"/>
        <v>1.039</v>
      </c>
    </row>
    <row r="618" ht="15" spans="1:7">
      <c r="A618" s="13" t="s">
        <v>1662</v>
      </c>
      <c r="B618" s="25" t="s">
        <v>1663</v>
      </c>
      <c r="C618" s="15">
        <v>403</v>
      </c>
      <c r="D618" s="16">
        <v>386</v>
      </c>
      <c r="E618" s="16">
        <v>629</v>
      </c>
      <c r="F618" s="17">
        <f t="shared" si="18"/>
        <v>1.561</v>
      </c>
      <c r="G618" s="17">
        <f t="shared" si="19"/>
        <v>1.63</v>
      </c>
    </row>
    <row r="619" ht="15" spans="1:7">
      <c r="A619" s="13" t="s">
        <v>1664</v>
      </c>
      <c r="B619" s="25" t="s">
        <v>1665</v>
      </c>
      <c r="C619" s="15">
        <v>0</v>
      </c>
      <c r="D619" s="16">
        <v>0</v>
      </c>
      <c r="E619" s="16">
        <v>0</v>
      </c>
      <c r="F619" s="17" t="str">
        <f t="shared" si="18"/>
        <v/>
      </c>
      <c r="G619" s="17" t="str">
        <f t="shared" si="19"/>
        <v/>
      </c>
    </row>
    <row r="620" ht="15" spans="1:7">
      <c r="A620" s="13" t="s">
        <v>1666</v>
      </c>
      <c r="B620" s="25" t="s">
        <v>1667</v>
      </c>
      <c r="C620" s="15">
        <v>747</v>
      </c>
      <c r="D620" s="16">
        <v>690</v>
      </c>
      <c r="E620" s="16">
        <v>753</v>
      </c>
      <c r="F620" s="17">
        <f t="shared" si="18"/>
        <v>1.008</v>
      </c>
      <c r="G620" s="17">
        <f t="shared" si="19"/>
        <v>1.091</v>
      </c>
    </row>
    <row r="621" ht="15" spans="1:7">
      <c r="A621" s="13" t="s">
        <v>1668</v>
      </c>
      <c r="B621" s="25" t="s">
        <v>1669</v>
      </c>
      <c r="C621" s="15">
        <v>0</v>
      </c>
      <c r="D621" s="16">
        <v>0</v>
      </c>
      <c r="E621" s="16">
        <v>0</v>
      </c>
      <c r="F621" s="17" t="str">
        <f t="shared" si="18"/>
        <v/>
      </c>
      <c r="G621" s="17" t="str">
        <f t="shared" si="19"/>
        <v/>
      </c>
    </row>
    <row r="622" ht="15" spans="1:7">
      <c r="A622" s="13" t="s">
        <v>1670</v>
      </c>
      <c r="B622" s="25" t="s">
        <v>1671</v>
      </c>
      <c r="C622" s="15">
        <v>200</v>
      </c>
      <c r="D622" s="16">
        <v>300</v>
      </c>
      <c r="E622" s="16">
        <v>261</v>
      </c>
      <c r="F622" s="17">
        <f t="shared" si="18"/>
        <v>1.305</v>
      </c>
      <c r="G622" s="17">
        <f t="shared" si="19"/>
        <v>0.87</v>
      </c>
    </row>
    <row r="623" ht="15" spans="1:7">
      <c r="A623" s="13" t="s">
        <v>1672</v>
      </c>
      <c r="B623" s="25" t="s">
        <v>1673</v>
      </c>
      <c r="C623" s="15">
        <v>0</v>
      </c>
      <c r="D623" s="16">
        <v>0</v>
      </c>
      <c r="E623" s="16">
        <v>0</v>
      </c>
      <c r="F623" s="17" t="str">
        <f t="shared" si="18"/>
        <v/>
      </c>
      <c r="G623" s="17" t="str">
        <f t="shared" si="19"/>
        <v/>
      </c>
    </row>
    <row r="624" ht="15" spans="1:7">
      <c r="A624" s="13" t="s">
        <v>1674</v>
      </c>
      <c r="B624" s="25" t="s">
        <v>1675</v>
      </c>
      <c r="C624" s="15">
        <v>26</v>
      </c>
      <c r="D624" s="16">
        <v>17</v>
      </c>
      <c r="E624" s="16">
        <v>8</v>
      </c>
      <c r="F624" s="17">
        <f t="shared" si="18"/>
        <v>0.308</v>
      </c>
      <c r="G624" s="17">
        <f t="shared" si="19"/>
        <v>0.471</v>
      </c>
    </row>
    <row r="625" ht="15" spans="1:7">
      <c r="A625" s="13" t="s">
        <v>1676</v>
      </c>
      <c r="B625" s="25" t="s">
        <v>1677</v>
      </c>
      <c r="C625" s="15">
        <v>11</v>
      </c>
      <c r="D625" s="16">
        <v>9</v>
      </c>
      <c r="E625" s="16">
        <v>38</v>
      </c>
      <c r="F625" s="17">
        <f t="shared" si="18"/>
        <v>3.455</v>
      </c>
      <c r="G625" s="17">
        <f t="shared" si="19"/>
        <v>4.222</v>
      </c>
    </row>
    <row r="626" ht="15" spans="1:7">
      <c r="A626" s="13" t="s">
        <v>1678</v>
      </c>
      <c r="B626" s="25" t="s">
        <v>1679</v>
      </c>
      <c r="C626" s="15">
        <v>0</v>
      </c>
      <c r="D626" s="16">
        <v>0</v>
      </c>
      <c r="E626" s="16">
        <v>0</v>
      </c>
      <c r="F626" s="17" t="str">
        <f t="shared" si="18"/>
        <v/>
      </c>
      <c r="G626" s="17" t="str">
        <f t="shared" si="19"/>
        <v/>
      </c>
    </row>
    <row r="627" ht="15" spans="1:7">
      <c r="A627" s="13" t="s">
        <v>1680</v>
      </c>
      <c r="B627" s="25" t="s">
        <v>642</v>
      </c>
      <c r="C627" s="15">
        <v>10</v>
      </c>
      <c r="D627" s="16">
        <v>9</v>
      </c>
      <c r="E627" s="16">
        <v>9</v>
      </c>
      <c r="F627" s="17">
        <f t="shared" si="18"/>
        <v>0.9</v>
      </c>
      <c r="G627" s="17">
        <f t="shared" si="19"/>
        <v>1</v>
      </c>
    </row>
    <row r="628" ht="15" spans="1:7">
      <c r="A628" s="13" t="s">
        <v>1681</v>
      </c>
      <c r="B628" s="25" t="s">
        <v>644</v>
      </c>
      <c r="C628" s="15">
        <v>0</v>
      </c>
      <c r="D628" s="16">
        <v>0</v>
      </c>
      <c r="E628" s="16">
        <v>0</v>
      </c>
      <c r="F628" s="17" t="str">
        <f t="shared" si="18"/>
        <v/>
      </c>
      <c r="G628" s="17" t="str">
        <f t="shared" si="19"/>
        <v/>
      </c>
    </row>
    <row r="629" ht="15" spans="1:7">
      <c r="A629" s="13" t="s">
        <v>1682</v>
      </c>
      <c r="B629" s="25" t="s">
        <v>646</v>
      </c>
      <c r="C629" s="15">
        <v>6</v>
      </c>
      <c r="D629" s="16">
        <v>6</v>
      </c>
      <c r="E629" s="16">
        <v>7</v>
      </c>
      <c r="F629" s="17">
        <f t="shared" si="18"/>
        <v>1.167</v>
      </c>
      <c r="G629" s="17">
        <f t="shared" si="19"/>
        <v>1.167</v>
      </c>
    </row>
    <row r="630" ht="15" spans="1:7">
      <c r="A630" s="13" t="s">
        <v>1683</v>
      </c>
      <c r="B630" s="25" t="s">
        <v>731</v>
      </c>
      <c r="C630" s="15">
        <v>0</v>
      </c>
      <c r="D630" s="16">
        <v>0</v>
      </c>
      <c r="E630" s="16">
        <v>0</v>
      </c>
      <c r="F630" s="17" t="str">
        <f t="shared" si="18"/>
        <v/>
      </c>
      <c r="G630" s="17" t="str">
        <f t="shared" si="19"/>
        <v/>
      </c>
    </row>
    <row r="631" ht="15" spans="1:7">
      <c r="A631" s="13" t="s">
        <v>1684</v>
      </c>
      <c r="B631" s="25" t="s">
        <v>1685</v>
      </c>
      <c r="C631" s="15">
        <v>0</v>
      </c>
      <c r="D631" s="16">
        <v>0</v>
      </c>
      <c r="E631" s="16">
        <v>0</v>
      </c>
      <c r="F631" s="17" t="str">
        <f t="shared" si="18"/>
        <v/>
      </c>
      <c r="G631" s="17" t="str">
        <f t="shared" si="19"/>
        <v/>
      </c>
    </row>
    <row r="632" ht="15" spans="1:7">
      <c r="A632" s="13" t="s">
        <v>1686</v>
      </c>
      <c r="B632" s="25" t="s">
        <v>1687</v>
      </c>
      <c r="C632" s="15">
        <v>0</v>
      </c>
      <c r="D632" s="16">
        <v>0</v>
      </c>
      <c r="E632" s="16">
        <v>0</v>
      </c>
      <c r="F632" s="17" t="str">
        <f t="shared" si="18"/>
        <v/>
      </c>
      <c r="G632" s="17" t="str">
        <f t="shared" si="19"/>
        <v/>
      </c>
    </row>
    <row r="633" ht="15" spans="1:7">
      <c r="A633" s="13" t="s">
        <v>1688</v>
      </c>
      <c r="B633" s="25" t="s">
        <v>660</v>
      </c>
      <c r="C633" s="15">
        <v>0</v>
      </c>
      <c r="D633" s="16">
        <v>0</v>
      </c>
      <c r="E633" s="16">
        <v>0</v>
      </c>
      <c r="F633" s="17" t="str">
        <f t="shared" si="18"/>
        <v/>
      </c>
      <c r="G633" s="17" t="str">
        <f t="shared" si="19"/>
        <v/>
      </c>
    </row>
    <row r="634" ht="15" spans="1:7">
      <c r="A634" s="13" t="s">
        <v>1689</v>
      </c>
      <c r="B634" s="25" t="s">
        <v>1690</v>
      </c>
      <c r="C634" s="15">
        <v>39</v>
      </c>
      <c r="D634" s="16">
        <v>37</v>
      </c>
      <c r="E634" s="16">
        <v>41</v>
      </c>
      <c r="F634" s="17">
        <f t="shared" si="18"/>
        <v>1.051</v>
      </c>
      <c r="G634" s="17">
        <f t="shared" si="19"/>
        <v>1.108</v>
      </c>
    </row>
    <row r="635" ht="15" spans="1:7">
      <c r="A635" s="13" t="s">
        <v>1691</v>
      </c>
      <c r="B635" s="25" t="s">
        <v>1692</v>
      </c>
      <c r="C635" s="15">
        <v>15</v>
      </c>
      <c r="D635" s="16">
        <v>11</v>
      </c>
      <c r="E635" s="16">
        <v>0</v>
      </c>
      <c r="F635" s="17">
        <f t="shared" si="18"/>
        <v>0</v>
      </c>
      <c r="G635" s="17">
        <f t="shared" si="19"/>
        <v>0</v>
      </c>
    </row>
    <row r="636" ht="15" spans="1:7">
      <c r="A636" s="501" t="s">
        <v>1693</v>
      </c>
      <c r="B636" s="25" t="s">
        <v>642</v>
      </c>
      <c r="C636" s="15">
        <v>0</v>
      </c>
      <c r="D636" s="16">
        <v>0</v>
      </c>
      <c r="E636" s="16">
        <v>0</v>
      </c>
      <c r="F636" s="17" t="str">
        <f t="shared" si="18"/>
        <v/>
      </c>
      <c r="G636" s="17" t="str">
        <f t="shared" si="19"/>
        <v/>
      </c>
    </row>
    <row r="637" ht="15" spans="1:7">
      <c r="A637" s="501" t="s">
        <v>1694</v>
      </c>
      <c r="B637" s="25" t="s">
        <v>644</v>
      </c>
      <c r="C637" s="15">
        <v>0</v>
      </c>
      <c r="D637" s="16">
        <v>0</v>
      </c>
      <c r="E637" s="16">
        <v>0</v>
      </c>
      <c r="F637" s="17" t="str">
        <f t="shared" si="18"/>
        <v/>
      </c>
      <c r="G637" s="17" t="str">
        <f t="shared" si="19"/>
        <v/>
      </c>
    </row>
    <row r="638" ht="15" spans="1:7">
      <c r="A638" s="501" t="s">
        <v>1695</v>
      </c>
      <c r="B638" s="25" t="s">
        <v>646</v>
      </c>
      <c r="C638" s="15">
        <v>0</v>
      </c>
      <c r="D638" s="16">
        <v>0</v>
      </c>
      <c r="E638" s="16">
        <v>0</v>
      </c>
      <c r="F638" s="17" t="str">
        <f t="shared" si="18"/>
        <v/>
      </c>
      <c r="G638" s="17" t="str">
        <f t="shared" si="19"/>
        <v/>
      </c>
    </row>
    <row r="639" ht="15" spans="1:7">
      <c r="A639" s="501" t="s">
        <v>1696</v>
      </c>
      <c r="B639" s="25" t="s">
        <v>1697</v>
      </c>
      <c r="C639" s="15">
        <v>0</v>
      </c>
      <c r="D639" s="16">
        <v>0</v>
      </c>
      <c r="E639" s="16">
        <v>0</v>
      </c>
      <c r="F639" s="17" t="str">
        <f t="shared" si="18"/>
        <v/>
      </c>
      <c r="G639" s="17" t="str">
        <f t="shared" si="19"/>
        <v/>
      </c>
    </row>
    <row r="640" ht="15" spans="1:7">
      <c r="A640" s="501" t="s">
        <v>1698</v>
      </c>
      <c r="B640" s="25" t="s">
        <v>1699</v>
      </c>
      <c r="C640" s="15">
        <v>0</v>
      </c>
      <c r="D640" s="16">
        <v>0</v>
      </c>
      <c r="E640" s="16">
        <v>5</v>
      </c>
      <c r="F640" s="17" t="str">
        <f t="shared" si="18"/>
        <v/>
      </c>
      <c r="G640" s="17" t="str">
        <f t="shared" si="19"/>
        <v/>
      </c>
    </row>
    <row r="641" ht="15" spans="1:7">
      <c r="A641" s="501" t="s">
        <v>1700</v>
      </c>
      <c r="B641" s="25" t="s">
        <v>642</v>
      </c>
      <c r="C641" s="15">
        <v>0</v>
      </c>
      <c r="D641" s="16">
        <v>0</v>
      </c>
      <c r="E641" s="16">
        <v>0</v>
      </c>
      <c r="F641" s="17" t="str">
        <f t="shared" si="18"/>
        <v/>
      </c>
      <c r="G641" s="17" t="str">
        <f t="shared" si="19"/>
        <v/>
      </c>
    </row>
    <row r="642" ht="15" spans="1:7">
      <c r="A642" s="501" t="s">
        <v>1701</v>
      </c>
      <c r="B642" s="25" t="s">
        <v>644</v>
      </c>
      <c r="C642" s="15">
        <v>0</v>
      </c>
      <c r="D642" s="16">
        <v>0</v>
      </c>
      <c r="E642" s="16">
        <v>0</v>
      </c>
      <c r="F642" s="17" t="str">
        <f t="shared" si="18"/>
        <v/>
      </c>
      <c r="G642" s="17" t="str">
        <f t="shared" si="19"/>
        <v/>
      </c>
    </row>
    <row r="643" ht="15" spans="1:7">
      <c r="A643" s="501" t="s">
        <v>1702</v>
      </c>
      <c r="B643" s="25" t="s">
        <v>646</v>
      </c>
      <c r="C643" s="15">
        <v>0</v>
      </c>
      <c r="D643" s="16">
        <v>0</v>
      </c>
      <c r="E643" s="16">
        <v>0</v>
      </c>
      <c r="F643" s="17" t="str">
        <f t="shared" si="18"/>
        <v/>
      </c>
      <c r="G643" s="17" t="str">
        <f t="shared" si="19"/>
        <v/>
      </c>
    </row>
    <row r="644" ht="15" spans="1:7">
      <c r="A644" s="501" t="s">
        <v>1703</v>
      </c>
      <c r="B644" s="25" t="s">
        <v>1704</v>
      </c>
      <c r="C644" s="15">
        <v>0</v>
      </c>
      <c r="D644" s="16">
        <v>0</v>
      </c>
      <c r="E644" s="16">
        <v>0</v>
      </c>
      <c r="F644" s="17" t="str">
        <f t="shared" si="18"/>
        <v/>
      </c>
      <c r="G644" s="17" t="str">
        <f t="shared" si="19"/>
        <v/>
      </c>
    </row>
    <row r="645" ht="15" spans="1:7">
      <c r="A645" s="13" t="s">
        <v>1705</v>
      </c>
      <c r="B645" s="25" t="s">
        <v>1706</v>
      </c>
      <c r="C645" s="15">
        <v>0</v>
      </c>
      <c r="D645" s="16">
        <v>0</v>
      </c>
      <c r="E645" s="16">
        <v>0</v>
      </c>
      <c r="F645" s="17" t="str">
        <f t="shared" ref="F645:F708" si="20">IFERROR($E645/C645,"")</f>
        <v/>
      </c>
      <c r="G645" s="17" t="str">
        <f t="shared" ref="G645:G708" si="21">IFERROR($E645/D645,"")</f>
        <v/>
      </c>
    </row>
    <row r="646" ht="15" spans="1:7">
      <c r="A646" s="13" t="s">
        <v>1707</v>
      </c>
      <c r="B646" s="25" t="s">
        <v>642</v>
      </c>
      <c r="C646" s="15">
        <v>0</v>
      </c>
      <c r="D646" s="16">
        <v>0</v>
      </c>
      <c r="E646" s="16">
        <v>27</v>
      </c>
      <c r="F646" s="17" t="str">
        <f t="shared" si="20"/>
        <v/>
      </c>
      <c r="G646" s="17" t="str">
        <f t="shared" si="21"/>
        <v/>
      </c>
    </row>
    <row r="647" ht="15" spans="1:7">
      <c r="A647" s="13" t="s">
        <v>1708</v>
      </c>
      <c r="B647" s="25" t="s">
        <v>644</v>
      </c>
      <c r="C647" s="15">
        <v>0</v>
      </c>
      <c r="D647" s="16">
        <v>0</v>
      </c>
      <c r="E647" s="16">
        <v>0</v>
      </c>
      <c r="F647" s="17" t="str">
        <f t="shared" si="20"/>
        <v/>
      </c>
      <c r="G647" s="17" t="str">
        <f t="shared" si="21"/>
        <v/>
      </c>
    </row>
    <row r="648" ht="15" spans="1:7">
      <c r="A648" s="13" t="s">
        <v>1709</v>
      </c>
      <c r="B648" s="25" t="s">
        <v>646</v>
      </c>
      <c r="C648" s="15">
        <v>0</v>
      </c>
      <c r="D648" s="16">
        <v>0</v>
      </c>
      <c r="E648" s="16">
        <v>0</v>
      </c>
      <c r="F648" s="17" t="str">
        <f t="shared" si="20"/>
        <v/>
      </c>
      <c r="G648" s="17" t="str">
        <f t="shared" si="21"/>
        <v/>
      </c>
    </row>
    <row r="649" ht="15" spans="1:7">
      <c r="A649" s="13" t="s">
        <v>1710</v>
      </c>
      <c r="B649" s="25" t="s">
        <v>1711</v>
      </c>
      <c r="C649" s="15">
        <v>0</v>
      </c>
      <c r="D649" s="16">
        <v>0</v>
      </c>
      <c r="E649" s="16">
        <v>0</v>
      </c>
      <c r="F649" s="17" t="str">
        <f t="shared" si="20"/>
        <v/>
      </c>
      <c r="G649" s="17" t="str">
        <f t="shared" si="21"/>
        <v/>
      </c>
    </row>
    <row r="650" ht="15" spans="1:7">
      <c r="A650" s="13" t="s">
        <v>1712</v>
      </c>
      <c r="B650" s="25" t="s">
        <v>1713</v>
      </c>
      <c r="C650" s="15">
        <v>0</v>
      </c>
      <c r="D650" s="16">
        <v>0</v>
      </c>
      <c r="E650" s="16">
        <v>0</v>
      </c>
      <c r="F650" s="17" t="str">
        <f t="shared" si="20"/>
        <v/>
      </c>
      <c r="G650" s="17" t="str">
        <f t="shared" si="21"/>
        <v/>
      </c>
    </row>
    <row r="651" ht="15" spans="1:7">
      <c r="A651" s="13" t="s">
        <v>1714</v>
      </c>
      <c r="B651" s="25" t="s">
        <v>1715</v>
      </c>
      <c r="C651" s="15">
        <v>0</v>
      </c>
      <c r="D651" s="16">
        <v>0</v>
      </c>
      <c r="E651" s="16">
        <v>0</v>
      </c>
      <c r="F651" s="17" t="str">
        <f t="shared" si="20"/>
        <v/>
      </c>
      <c r="G651" s="17" t="str">
        <f t="shared" si="21"/>
        <v/>
      </c>
    </row>
    <row r="652" ht="15" spans="1:7">
      <c r="A652" s="13" t="s">
        <v>1716</v>
      </c>
      <c r="B652" s="25" t="s">
        <v>1717</v>
      </c>
      <c r="C652" s="15">
        <v>0</v>
      </c>
      <c r="D652" s="16">
        <v>0</v>
      </c>
      <c r="E652" s="16">
        <v>0</v>
      </c>
      <c r="F652" s="17" t="str">
        <f t="shared" si="20"/>
        <v/>
      </c>
      <c r="G652" s="17" t="str">
        <f t="shared" si="21"/>
        <v/>
      </c>
    </row>
    <row r="653" ht="15" spans="1:7">
      <c r="A653" s="13" t="s">
        <v>1718</v>
      </c>
      <c r="B653" s="25" t="s">
        <v>1719</v>
      </c>
      <c r="C653" s="15">
        <v>0</v>
      </c>
      <c r="D653" s="16">
        <v>0</v>
      </c>
      <c r="E653" s="16">
        <v>0</v>
      </c>
      <c r="F653" s="17" t="str">
        <f t="shared" si="20"/>
        <v/>
      </c>
      <c r="G653" s="17" t="str">
        <f t="shared" si="21"/>
        <v/>
      </c>
    </row>
    <row r="654" ht="15" spans="1:7">
      <c r="A654" s="13" t="s">
        <v>1720</v>
      </c>
      <c r="B654" s="25" t="s">
        <v>1721</v>
      </c>
      <c r="C654" s="15">
        <v>295</v>
      </c>
      <c r="D654" s="16">
        <v>107</v>
      </c>
      <c r="E654" s="16">
        <v>377</v>
      </c>
      <c r="F654" s="17">
        <f t="shared" si="20"/>
        <v>1.278</v>
      </c>
      <c r="G654" s="17">
        <f t="shared" si="21"/>
        <v>3.523</v>
      </c>
    </row>
    <row r="655" ht="15" spans="1:7">
      <c r="A655" s="13" t="s">
        <v>1722</v>
      </c>
      <c r="B655" s="25" t="s">
        <v>1723</v>
      </c>
      <c r="C655" s="15">
        <v>0</v>
      </c>
      <c r="D655" s="16">
        <v>0</v>
      </c>
      <c r="E655" s="16">
        <v>5</v>
      </c>
      <c r="F655" s="17" t="str">
        <f t="shared" si="20"/>
        <v/>
      </c>
      <c r="G655" s="17" t="str">
        <f t="shared" si="21"/>
        <v/>
      </c>
    </row>
    <row r="656" ht="15" spans="1:7">
      <c r="A656" s="13" t="s">
        <v>1724</v>
      </c>
      <c r="B656" s="25" t="s">
        <v>1725</v>
      </c>
      <c r="C656" s="15">
        <v>0</v>
      </c>
      <c r="D656" s="16">
        <v>0</v>
      </c>
      <c r="E656" s="16">
        <v>0</v>
      </c>
      <c r="F656" s="17" t="str">
        <f t="shared" si="20"/>
        <v/>
      </c>
      <c r="G656" s="17" t="str">
        <f t="shared" si="21"/>
        <v/>
      </c>
    </row>
    <row r="657" ht="15" spans="1:7">
      <c r="A657" s="13" t="s">
        <v>1726</v>
      </c>
      <c r="B657" s="25" t="s">
        <v>1727</v>
      </c>
      <c r="C657" s="15">
        <v>380</v>
      </c>
      <c r="D657" s="16">
        <v>85</v>
      </c>
      <c r="E657" s="16">
        <v>122</v>
      </c>
      <c r="F657" s="17">
        <f t="shared" si="20"/>
        <v>0.321</v>
      </c>
      <c r="G657" s="17">
        <f t="shared" si="21"/>
        <v>1.435</v>
      </c>
    </row>
    <row r="658" ht="15" spans="1:7">
      <c r="A658" s="13" t="s">
        <v>1728</v>
      </c>
      <c r="B658" s="25" t="s">
        <v>1729</v>
      </c>
      <c r="C658" s="15">
        <v>0</v>
      </c>
      <c r="D658" s="16">
        <v>943</v>
      </c>
      <c r="E658" s="16">
        <v>2000</v>
      </c>
      <c r="F658" s="17" t="str">
        <f t="shared" si="20"/>
        <v/>
      </c>
      <c r="G658" s="17">
        <f t="shared" si="21"/>
        <v>2.121</v>
      </c>
    </row>
    <row r="659" ht="15" spans="1:7">
      <c r="A659" s="13" t="s">
        <v>1730</v>
      </c>
      <c r="B659" s="25" t="s">
        <v>1731</v>
      </c>
      <c r="C659" s="15">
        <v>2600</v>
      </c>
      <c r="D659" s="16">
        <v>841</v>
      </c>
      <c r="E659" s="16">
        <v>2486</v>
      </c>
      <c r="F659" s="17">
        <f t="shared" si="20"/>
        <v>0.956</v>
      </c>
      <c r="G659" s="17">
        <f t="shared" si="21"/>
        <v>2.956</v>
      </c>
    </row>
    <row r="660" ht="15" spans="1:7">
      <c r="A660" s="13" t="s">
        <v>1732</v>
      </c>
      <c r="B660" s="25" t="s">
        <v>1733</v>
      </c>
      <c r="C660" s="15">
        <v>0</v>
      </c>
      <c r="D660" s="16">
        <v>0</v>
      </c>
      <c r="E660" s="16">
        <v>0</v>
      </c>
      <c r="F660" s="17" t="str">
        <f t="shared" si="20"/>
        <v/>
      </c>
      <c r="G660" s="17" t="str">
        <f t="shared" si="21"/>
        <v/>
      </c>
    </row>
    <row r="661" ht="15" spans="1:7">
      <c r="A661" s="13" t="s">
        <v>1734</v>
      </c>
      <c r="B661" s="25" t="s">
        <v>1735</v>
      </c>
      <c r="C661" s="15">
        <v>0</v>
      </c>
      <c r="D661" s="16">
        <v>0</v>
      </c>
      <c r="E661" s="16">
        <v>0</v>
      </c>
      <c r="F661" s="17" t="str">
        <f t="shared" si="20"/>
        <v/>
      </c>
      <c r="G661" s="17" t="str">
        <f t="shared" si="21"/>
        <v/>
      </c>
    </row>
    <row r="662" ht="15" spans="1:7">
      <c r="A662" s="13" t="s">
        <v>1736</v>
      </c>
      <c r="B662" s="25" t="s">
        <v>1737</v>
      </c>
      <c r="C662" s="15">
        <v>0</v>
      </c>
      <c r="D662" s="16">
        <v>0</v>
      </c>
      <c r="E662" s="16">
        <v>0</v>
      </c>
      <c r="F662" s="17" t="str">
        <f t="shared" si="20"/>
        <v/>
      </c>
      <c r="G662" s="17" t="str">
        <f t="shared" si="21"/>
        <v/>
      </c>
    </row>
    <row r="663" ht="15" spans="1:7">
      <c r="A663" s="13" t="s">
        <v>1738</v>
      </c>
      <c r="B663" s="25" t="s">
        <v>1739</v>
      </c>
      <c r="C663" s="15">
        <v>0</v>
      </c>
      <c r="D663" s="16">
        <v>0</v>
      </c>
      <c r="E663" s="16">
        <v>0</v>
      </c>
      <c r="F663" s="17" t="str">
        <f t="shared" si="20"/>
        <v/>
      </c>
      <c r="G663" s="17" t="str">
        <f t="shared" si="21"/>
        <v/>
      </c>
    </row>
    <row r="664" ht="15" spans="1:7">
      <c r="A664" s="13" t="s">
        <v>1740</v>
      </c>
      <c r="B664" s="25" t="s">
        <v>1741</v>
      </c>
      <c r="C664" s="15">
        <v>373</v>
      </c>
      <c r="D664" s="16">
        <v>283</v>
      </c>
      <c r="E664" s="16">
        <v>90</v>
      </c>
      <c r="F664" s="17">
        <f t="shared" si="20"/>
        <v>0.241</v>
      </c>
      <c r="G664" s="17">
        <f t="shared" si="21"/>
        <v>0.318</v>
      </c>
    </row>
    <row r="665" ht="15" spans="1:7">
      <c r="A665" s="13" t="s">
        <v>1742</v>
      </c>
      <c r="B665" s="25" t="s">
        <v>1743</v>
      </c>
      <c r="C665" s="15">
        <v>0</v>
      </c>
      <c r="D665" s="16">
        <v>0</v>
      </c>
      <c r="E665" s="16">
        <v>0</v>
      </c>
      <c r="F665" s="17" t="str">
        <f t="shared" si="20"/>
        <v/>
      </c>
      <c r="G665" s="17" t="str">
        <f t="shared" si="21"/>
        <v/>
      </c>
    </row>
    <row r="666" ht="15" spans="1:7">
      <c r="A666" s="13" t="s">
        <v>1744</v>
      </c>
      <c r="B666" s="25" t="s">
        <v>1745</v>
      </c>
      <c r="C666" s="15">
        <v>0</v>
      </c>
      <c r="D666" s="16">
        <v>0</v>
      </c>
      <c r="E666" s="16">
        <v>0</v>
      </c>
      <c r="F666" s="17" t="str">
        <f t="shared" si="20"/>
        <v/>
      </c>
      <c r="G666" s="17" t="str">
        <f t="shared" si="21"/>
        <v/>
      </c>
    </row>
    <row r="667" ht="15" spans="1:7">
      <c r="A667" s="13" t="s">
        <v>1746</v>
      </c>
      <c r="B667" s="25" t="s">
        <v>1747</v>
      </c>
      <c r="C667" s="15">
        <v>19</v>
      </c>
      <c r="D667" s="16">
        <v>0</v>
      </c>
      <c r="E667" s="16">
        <v>10</v>
      </c>
      <c r="F667" s="17">
        <f t="shared" si="20"/>
        <v>0.526</v>
      </c>
      <c r="G667" s="17" t="str">
        <f t="shared" si="21"/>
        <v/>
      </c>
    </row>
    <row r="668" ht="15" spans="1:7">
      <c r="A668" s="13" t="s">
        <v>1748</v>
      </c>
      <c r="B668" s="25" t="s">
        <v>1749</v>
      </c>
      <c r="C668" s="15">
        <v>0</v>
      </c>
      <c r="D668" s="16">
        <v>0</v>
      </c>
      <c r="E668" s="16">
        <v>0</v>
      </c>
      <c r="F668" s="17" t="str">
        <f t="shared" si="20"/>
        <v/>
      </c>
      <c r="G668" s="17" t="str">
        <f t="shared" si="21"/>
        <v/>
      </c>
    </row>
    <row r="669" ht="15" spans="1:7">
      <c r="A669" s="13" t="s">
        <v>1750</v>
      </c>
      <c r="B669" s="25" t="s">
        <v>1751</v>
      </c>
      <c r="C669" s="15">
        <v>0</v>
      </c>
      <c r="D669" s="16">
        <v>0</v>
      </c>
      <c r="E669" s="16">
        <v>0</v>
      </c>
      <c r="F669" s="17" t="str">
        <f t="shared" si="20"/>
        <v/>
      </c>
      <c r="G669" s="17" t="str">
        <f t="shared" si="21"/>
        <v/>
      </c>
    </row>
    <row r="670" ht="15" spans="1:7">
      <c r="A670" s="13" t="s">
        <v>1752</v>
      </c>
      <c r="B670" s="25" t="s">
        <v>1753</v>
      </c>
      <c r="C670" s="15">
        <v>0</v>
      </c>
      <c r="D670" s="16">
        <v>0</v>
      </c>
      <c r="E670" s="16">
        <v>0</v>
      </c>
      <c r="F670" s="17" t="str">
        <f t="shared" si="20"/>
        <v/>
      </c>
      <c r="G670" s="17" t="str">
        <f t="shared" si="21"/>
        <v/>
      </c>
    </row>
    <row r="671" ht="15" spans="1:7">
      <c r="A671" s="13" t="s">
        <v>1754</v>
      </c>
      <c r="B671" s="25" t="s">
        <v>1755</v>
      </c>
      <c r="C671" s="15">
        <v>20</v>
      </c>
      <c r="D671" s="16">
        <v>6</v>
      </c>
      <c r="E671" s="16">
        <v>0</v>
      </c>
      <c r="F671" s="17">
        <f t="shared" si="20"/>
        <v>0</v>
      </c>
      <c r="G671" s="17">
        <f t="shared" si="21"/>
        <v>0</v>
      </c>
    </row>
    <row r="672" ht="15" spans="1:7">
      <c r="A672" s="13" t="s">
        <v>1756</v>
      </c>
      <c r="B672" s="25" t="s">
        <v>1757</v>
      </c>
      <c r="C672" s="15">
        <v>0</v>
      </c>
      <c r="D672" s="16">
        <v>0</v>
      </c>
      <c r="E672" s="16">
        <v>0</v>
      </c>
      <c r="F672" s="17" t="str">
        <f t="shared" si="20"/>
        <v/>
      </c>
      <c r="G672" s="17" t="str">
        <f t="shared" si="21"/>
        <v/>
      </c>
    </row>
    <row r="673" ht="15" spans="1:7">
      <c r="A673" s="13" t="s">
        <v>1758</v>
      </c>
      <c r="B673" s="25" t="s">
        <v>1759</v>
      </c>
      <c r="C673" s="15">
        <v>0</v>
      </c>
      <c r="D673" s="16">
        <v>0</v>
      </c>
      <c r="E673" s="16">
        <v>0</v>
      </c>
      <c r="F673" s="17" t="str">
        <f t="shared" si="20"/>
        <v/>
      </c>
      <c r="G673" s="17" t="str">
        <f t="shared" si="21"/>
        <v/>
      </c>
    </row>
    <row r="674" ht="15" spans="1:7">
      <c r="A674" s="13" t="s">
        <v>1760</v>
      </c>
      <c r="B674" s="25" t="s">
        <v>1761</v>
      </c>
      <c r="C674" s="15">
        <v>0</v>
      </c>
      <c r="D674" s="16">
        <v>0</v>
      </c>
      <c r="E674" s="16">
        <v>0</v>
      </c>
      <c r="F674" s="17" t="str">
        <f t="shared" si="20"/>
        <v/>
      </c>
      <c r="G674" s="17" t="str">
        <f t="shared" si="21"/>
        <v/>
      </c>
    </row>
    <row r="675" ht="15" spans="1:7">
      <c r="A675" s="13" t="s">
        <v>1762</v>
      </c>
      <c r="B675" s="25" t="s">
        <v>1763</v>
      </c>
      <c r="C675" s="15">
        <v>0</v>
      </c>
      <c r="D675" s="16">
        <v>0</v>
      </c>
      <c r="E675" s="16">
        <v>0</v>
      </c>
      <c r="F675" s="17" t="str">
        <f t="shared" si="20"/>
        <v/>
      </c>
      <c r="G675" s="17" t="str">
        <f t="shared" si="21"/>
        <v/>
      </c>
    </row>
    <row r="676" ht="15" spans="1:7">
      <c r="A676" s="13" t="s">
        <v>1764</v>
      </c>
      <c r="B676" s="25" t="s">
        <v>1765</v>
      </c>
      <c r="C676" s="15">
        <v>0</v>
      </c>
      <c r="D676" s="16">
        <v>0</v>
      </c>
      <c r="E676" s="16">
        <v>10</v>
      </c>
      <c r="F676" s="17" t="str">
        <f t="shared" si="20"/>
        <v/>
      </c>
      <c r="G676" s="17" t="str">
        <f t="shared" si="21"/>
        <v/>
      </c>
    </row>
    <row r="677" ht="15" spans="1:7">
      <c r="A677" s="13" t="s">
        <v>1766</v>
      </c>
      <c r="B677" s="25" t="s">
        <v>1767</v>
      </c>
      <c r="C677" s="15">
        <v>0</v>
      </c>
      <c r="D677" s="16">
        <v>0</v>
      </c>
      <c r="E677" s="16">
        <v>0</v>
      </c>
      <c r="F677" s="17" t="str">
        <f t="shared" si="20"/>
        <v/>
      </c>
      <c r="G677" s="17" t="str">
        <f t="shared" si="21"/>
        <v/>
      </c>
    </row>
    <row r="678" ht="15" spans="1:7">
      <c r="A678" s="13" t="s">
        <v>1768</v>
      </c>
      <c r="B678" s="25" t="s">
        <v>1769</v>
      </c>
      <c r="C678" s="15">
        <v>0</v>
      </c>
      <c r="D678" s="16">
        <v>0</v>
      </c>
      <c r="E678" s="16">
        <v>0</v>
      </c>
      <c r="F678" s="17" t="str">
        <f t="shared" si="20"/>
        <v/>
      </c>
      <c r="G678" s="17" t="str">
        <f t="shared" si="21"/>
        <v/>
      </c>
    </row>
    <row r="679" ht="15" spans="1:7">
      <c r="A679" s="13" t="s">
        <v>1770</v>
      </c>
      <c r="B679" s="25" t="s">
        <v>1771</v>
      </c>
      <c r="C679" s="15">
        <v>0</v>
      </c>
      <c r="D679" s="16">
        <v>0</v>
      </c>
      <c r="E679" s="16">
        <v>0</v>
      </c>
      <c r="F679" s="17" t="str">
        <f t="shared" si="20"/>
        <v/>
      </c>
      <c r="G679" s="17" t="str">
        <f t="shared" si="21"/>
        <v/>
      </c>
    </row>
    <row r="680" ht="15" spans="1:7">
      <c r="A680" s="13" t="s">
        <v>1772</v>
      </c>
      <c r="B680" s="25" t="s">
        <v>1773</v>
      </c>
      <c r="C680" s="15">
        <v>0</v>
      </c>
      <c r="D680" s="16">
        <v>0</v>
      </c>
      <c r="E680" s="16">
        <v>0</v>
      </c>
      <c r="F680" s="17" t="str">
        <f t="shared" si="20"/>
        <v/>
      </c>
      <c r="G680" s="17" t="str">
        <f t="shared" si="21"/>
        <v/>
      </c>
    </row>
    <row r="681" ht="15" spans="1:7">
      <c r="A681" s="13" t="s">
        <v>1774</v>
      </c>
      <c r="B681" s="25" t="s">
        <v>1775</v>
      </c>
      <c r="C681" s="15">
        <v>0</v>
      </c>
      <c r="D681" s="16">
        <v>0</v>
      </c>
      <c r="E681" s="16">
        <v>0</v>
      </c>
      <c r="F681" s="17" t="str">
        <f t="shared" si="20"/>
        <v/>
      </c>
      <c r="G681" s="17" t="str">
        <f t="shared" si="21"/>
        <v/>
      </c>
    </row>
    <row r="682" ht="15" spans="1:7">
      <c r="A682" s="13" t="s">
        <v>1776</v>
      </c>
      <c r="B682" s="25" t="s">
        <v>1777</v>
      </c>
      <c r="C682" s="15">
        <v>0</v>
      </c>
      <c r="D682" s="16">
        <v>0</v>
      </c>
      <c r="E682" s="16">
        <v>0</v>
      </c>
      <c r="F682" s="17" t="str">
        <f t="shared" si="20"/>
        <v/>
      </c>
      <c r="G682" s="17" t="str">
        <f t="shared" si="21"/>
        <v/>
      </c>
    </row>
    <row r="683" ht="15" spans="1:7">
      <c r="A683" s="13" t="s">
        <v>1778</v>
      </c>
      <c r="B683" s="25" t="s">
        <v>1779</v>
      </c>
      <c r="C683" s="15">
        <v>0</v>
      </c>
      <c r="D683" s="16">
        <v>0</v>
      </c>
      <c r="E683" s="16">
        <v>89</v>
      </c>
      <c r="F683" s="17" t="str">
        <f t="shared" si="20"/>
        <v/>
      </c>
      <c r="G683" s="17" t="str">
        <f t="shared" si="21"/>
        <v/>
      </c>
    </row>
    <row r="684" ht="15" spans="1:7">
      <c r="A684" s="13" t="s">
        <v>1780</v>
      </c>
      <c r="B684" s="25" t="s">
        <v>1781</v>
      </c>
      <c r="C684" s="15">
        <v>0</v>
      </c>
      <c r="D684" s="16">
        <v>0</v>
      </c>
      <c r="E684" s="16">
        <v>0</v>
      </c>
      <c r="F684" s="17" t="str">
        <f t="shared" si="20"/>
        <v/>
      </c>
      <c r="G684" s="17" t="str">
        <f t="shared" si="21"/>
        <v/>
      </c>
    </row>
    <row r="685" ht="15" spans="1:7">
      <c r="A685" s="13" t="s">
        <v>1782</v>
      </c>
      <c r="B685" s="25" t="s">
        <v>1783</v>
      </c>
      <c r="C685" s="15">
        <v>0</v>
      </c>
      <c r="D685" s="16">
        <v>0</v>
      </c>
      <c r="E685" s="16">
        <v>0</v>
      </c>
      <c r="F685" s="17" t="str">
        <f t="shared" si="20"/>
        <v/>
      </c>
      <c r="G685" s="17" t="str">
        <f t="shared" si="21"/>
        <v/>
      </c>
    </row>
    <row r="686" ht="15" spans="1:7">
      <c r="A686" s="13" t="s">
        <v>1784</v>
      </c>
      <c r="B686" s="25" t="s">
        <v>1785</v>
      </c>
      <c r="C686" s="15">
        <v>0</v>
      </c>
      <c r="D686" s="16">
        <v>0</v>
      </c>
      <c r="E686" s="16">
        <v>0</v>
      </c>
      <c r="F686" s="17" t="str">
        <f t="shared" si="20"/>
        <v/>
      </c>
      <c r="G686" s="17" t="str">
        <f t="shared" si="21"/>
        <v/>
      </c>
    </row>
    <row r="687" ht="15" spans="1:7">
      <c r="A687" s="13" t="s">
        <v>1786</v>
      </c>
      <c r="B687" s="25" t="s">
        <v>1787</v>
      </c>
      <c r="C687" s="15">
        <v>0</v>
      </c>
      <c r="D687" s="16">
        <v>0</v>
      </c>
      <c r="E687" s="16">
        <v>0</v>
      </c>
      <c r="F687" s="17" t="str">
        <f t="shared" si="20"/>
        <v/>
      </c>
      <c r="G687" s="17" t="str">
        <f t="shared" si="21"/>
        <v/>
      </c>
    </row>
    <row r="688" ht="15" spans="1:7">
      <c r="A688" s="13" t="s">
        <v>1788</v>
      </c>
      <c r="B688" s="25" t="s">
        <v>1789</v>
      </c>
      <c r="C688" s="15">
        <v>0</v>
      </c>
      <c r="D688" s="16">
        <v>0</v>
      </c>
      <c r="E688" s="16">
        <v>0</v>
      </c>
      <c r="F688" s="17" t="str">
        <f t="shared" si="20"/>
        <v/>
      </c>
      <c r="G688" s="17" t="str">
        <f t="shared" si="21"/>
        <v/>
      </c>
    </row>
    <row r="689" ht="15" spans="1:7">
      <c r="A689" s="13" t="s">
        <v>1790</v>
      </c>
      <c r="B689" s="25" t="s">
        <v>1791</v>
      </c>
      <c r="C689" s="15">
        <v>0</v>
      </c>
      <c r="D689" s="16">
        <v>0</v>
      </c>
      <c r="E689" s="16">
        <v>0</v>
      </c>
      <c r="F689" s="17" t="str">
        <f t="shared" si="20"/>
        <v/>
      </c>
      <c r="G689" s="17" t="str">
        <f t="shared" si="21"/>
        <v/>
      </c>
    </row>
    <row r="690" ht="15" spans="1:7">
      <c r="A690" s="13" t="s">
        <v>1792</v>
      </c>
      <c r="B690" s="25" t="s">
        <v>1793</v>
      </c>
      <c r="C690" s="15">
        <v>0</v>
      </c>
      <c r="D690" s="16">
        <v>0</v>
      </c>
      <c r="E690" s="16">
        <v>0</v>
      </c>
      <c r="F690" s="17" t="str">
        <f t="shared" si="20"/>
        <v/>
      </c>
      <c r="G690" s="17" t="str">
        <f t="shared" si="21"/>
        <v/>
      </c>
    </row>
    <row r="691" ht="15" spans="1:7">
      <c r="A691" s="13" t="s">
        <v>1794</v>
      </c>
      <c r="B691" s="25" t="s">
        <v>642</v>
      </c>
      <c r="C691" s="15">
        <v>0</v>
      </c>
      <c r="D691" s="16">
        <v>0</v>
      </c>
      <c r="E691" s="16">
        <v>0</v>
      </c>
      <c r="F691" s="17" t="str">
        <f t="shared" si="20"/>
        <v/>
      </c>
      <c r="G691" s="17" t="str">
        <f t="shared" si="21"/>
        <v/>
      </c>
    </row>
    <row r="692" ht="15" spans="1:7">
      <c r="A692" s="13" t="s">
        <v>1795</v>
      </c>
      <c r="B692" s="25" t="s">
        <v>644</v>
      </c>
      <c r="C692" s="15">
        <v>0</v>
      </c>
      <c r="D692" s="16">
        <v>0</v>
      </c>
      <c r="E692" s="16">
        <v>0</v>
      </c>
      <c r="F692" s="17" t="str">
        <f t="shared" si="20"/>
        <v/>
      </c>
      <c r="G692" s="17" t="str">
        <f t="shared" si="21"/>
        <v/>
      </c>
    </row>
    <row r="693" ht="15" spans="1:7">
      <c r="A693" s="13" t="s">
        <v>1796</v>
      </c>
      <c r="B693" s="25" t="s">
        <v>646</v>
      </c>
      <c r="C693" s="15">
        <v>0</v>
      </c>
      <c r="D693" s="16">
        <v>0</v>
      </c>
      <c r="E693" s="16">
        <v>0</v>
      </c>
      <c r="F693" s="17" t="str">
        <f t="shared" si="20"/>
        <v/>
      </c>
      <c r="G693" s="17" t="str">
        <f t="shared" si="21"/>
        <v/>
      </c>
    </row>
    <row r="694" ht="15" spans="1:7">
      <c r="A694" s="13" t="s">
        <v>1797</v>
      </c>
      <c r="B694" s="25" t="s">
        <v>1798</v>
      </c>
      <c r="C694" s="15">
        <v>0</v>
      </c>
      <c r="D694" s="16">
        <v>0</v>
      </c>
      <c r="E694" s="16">
        <v>0</v>
      </c>
      <c r="F694" s="17" t="str">
        <f t="shared" si="20"/>
        <v/>
      </c>
      <c r="G694" s="17" t="str">
        <f t="shared" si="21"/>
        <v/>
      </c>
    </row>
    <row r="695" ht="15" spans="1:7">
      <c r="A695" s="13" t="s">
        <v>1799</v>
      </c>
      <c r="B695" s="25" t="s">
        <v>1800</v>
      </c>
      <c r="C695" s="15">
        <v>0</v>
      </c>
      <c r="D695" s="16">
        <v>0</v>
      </c>
      <c r="E695" s="16">
        <v>0</v>
      </c>
      <c r="F695" s="17" t="str">
        <f t="shared" si="20"/>
        <v/>
      </c>
      <c r="G695" s="17" t="str">
        <f t="shared" si="21"/>
        <v/>
      </c>
    </row>
    <row r="696" ht="15" spans="1:7">
      <c r="A696" s="13" t="s">
        <v>1801</v>
      </c>
      <c r="B696" s="25" t="s">
        <v>1802</v>
      </c>
      <c r="C696" s="15">
        <v>0</v>
      </c>
      <c r="D696" s="16">
        <v>0</v>
      </c>
      <c r="E696" s="16">
        <v>0</v>
      </c>
      <c r="F696" s="17" t="str">
        <f t="shared" si="20"/>
        <v/>
      </c>
      <c r="G696" s="17" t="str">
        <f t="shared" si="21"/>
        <v/>
      </c>
    </row>
    <row r="697" ht="15" spans="1:7">
      <c r="A697" s="13" t="s">
        <v>1803</v>
      </c>
      <c r="B697" s="25" t="s">
        <v>731</v>
      </c>
      <c r="C697" s="15">
        <v>0</v>
      </c>
      <c r="D697" s="16">
        <v>0</v>
      </c>
      <c r="E697" s="16">
        <v>0</v>
      </c>
      <c r="F697" s="17" t="str">
        <f t="shared" si="20"/>
        <v/>
      </c>
      <c r="G697" s="17" t="str">
        <f t="shared" si="21"/>
        <v/>
      </c>
    </row>
    <row r="698" ht="15" spans="1:7">
      <c r="A698" s="13" t="s">
        <v>1804</v>
      </c>
      <c r="B698" s="25" t="s">
        <v>1805</v>
      </c>
      <c r="C698" s="15">
        <v>0</v>
      </c>
      <c r="D698" s="16">
        <v>0</v>
      </c>
      <c r="E698" s="16">
        <v>0</v>
      </c>
      <c r="F698" s="17" t="str">
        <f t="shared" si="20"/>
        <v/>
      </c>
      <c r="G698" s="17" t="str">
        <f t="shared" si="21"/>
        <v/>
      </c>
    </row>
    <row r="699" ht="15" spans="1:7">
      <c r="A699" s="13" t="s">
        <v>1806</v>
      </c>
      <c r="B699" s="25" t="s">
        <v>660</v>
      </c>
      <c r="C699" s="15">
        <v>0</v>
      </c>
      <c r="D699" s="16">
        <v>0</v>
      </c>
      <c r="E699" s="16">
        <v>0</v>
      </c>
      <c r="F699" s="17" t="str">
        <f t="shared" si="20"/>
        <v/>
      </c>
      <c r="G699" s="17" t="str">
        <f t="shared" si="21"/>
        <v/>
      </c>
    </row>
    <row r="700" ht="15" spans="1:7">
      <c r="A700" s="13" t="s">
        <v>1807</v>
      </c>
      <c r="B700" s="25" t="s">
        <v>1808</v>
      </c>
      <c r="C700" s="15">
        <v>0</v>
      </c>
      <c r="D700" s="16">
        <v>0</v>
      </c>
      <c r="E700" s="16">
        <v>0</v>
      </c>
      <c r="F700" s="17" t="str">
        <f t="shared" si="20"/>
        <v/>
      </c>
      <c r="G700" s="17" t="str">
        <f t="shared" si="21"/>
        <v/>
      </c>
    </row>
    <row r="701" ht="15" spans="1:7">
      <c r="A701" s="13" t="s">
        <v>1809</v>
      </c>
      <c r="B701" s="25" t="s">
        <v>1810</v>
      </c>
      <c r="C701" s="15">
        <v>140</v>
      </c>
      <c r="D701" s="16">
        <v>44</v>
      </c>
      <c r="E701" s="16">
        <v>102</v>
      </c>
      <c r="F701" s="17">
        <f t="shared" si="20"/>
        <v>0.729</v>
      </c>
      <c r="G701" s="17">
        <f t="shared" si="21"/>
        <v>2.318</v>
      </c>
    </row>
    <row r="702" ht="15" spans="1:7">
      <c r="A702" s="13" t="s">
        <v>1811</v>
      </c>
      <c r="B702" s="25" t="s">
        <v>642</v>
      </c>
      <c r="C702" s="15">
        <v>225</v>
      </c>
      <c r="D702" s="16">
        <v>188</v>
      </c>
      <c r="E702" s="16">
        <v>153</v>
      </c>
      <c r="F702" s="17">
        <f t="shared" si="20"/>
        <v>0.68</v>
      </c>
      <c r="G702" s="17">
        <f t="shared" si="21"/>
        <v>0.814</v>
      </c>
    </row>
    <row r="703" ht="15" spans="1:7">
      <c r="A703" s="13" t="s">
        <v>1812</v>
      </c>
      <c r="B703" s="25" t="s">
        <v>644</v>
      </c>
      <c r="C703" s="15">
        <v>0</v>
      </c>
      <c r="D703" s="16">
        <v>0</v>
      </c>
      <c r="E703" s="16">
        <v>0</v>
      </c>
      <c r="F703" s="17" t="str">
        <f t="shared" si="20"/>
        <v/>
      </c>
      <c r="G703" s="17" t="str">
        <f t="shared" si="21"/>
        <v/>
      </c>
    </row>
    <row r="704" ht="15" spans="1:7">
      <c r="A704" s="13" t="s">
        <v>1813</v>
      </c>
      <c r="B704" s="25" t="s">
        <v>646</v>
      </c>
      <c r="C704" s="15">
        <v>0</v>
      </c>
      <c r="D704" s="16">
        <v>0</v>
      </c>
      <c r="E704" s="16">
        <v>0</v>
      </c>
      <c r="F704" s="17" t="str">
        <f t="shared" si="20"/>
        <v/>
      </c>
      <c r="G704" s="17" t="str">
        <f t="shared" si="21"/>
        <v/>
      </c>
    </row>
    <row r="705" ht="15" spans="1:7">
      <c r="A705" s="13" t="s">
        <v>1814</v>
      </c>
      <c r="B705" s="25" t="s">
        <v>1815</v>
      </c>
      <c r="C705" s="15">
        <v>1549</v>
      </c>
      <c r="D705" s="16">
        <v>1284</v>
      </c>
      <c r="E705" s="16">
        <v>1429</v>
      </c>
      <c r="F705" s="17">
        <f t="shared" si="20"/>
        <v>0.923</v>
      </c>
      <c r="G705" s="17">
        <f t="shared" si="21"/>
        <v>1.113</v>
      </c>
    </row>
    <row r="706" ht="15" spans="1:7">
      <c r="A706" s="13" t="s">
        <v>1816</v>
      </c>
      <c r="B706" s="25" t="s">
        <v>1817</v>
      </c>
      <c r="C706" s="15">
        <v>0</v>
      </c>
      <c r="D706" s="16">
        <v>0</v>
      </c>
      <c r="E706" s="16">
        <v>0</v>
      </c>
      <c r="F706" s="17" t="str">
        <f t="shared" si="20"/>
        <v/>
      </c>
      <c r="G706" s="17" t="str">
        <f t="shared" si="21"/>
        <v/>
      </c>
    </row>
    <row r="707" ht="15" spans="1:7">
      <c r="A707" s="13" t="s">
        <v>1818</v>
      </c>
      <c r="B707" s="25" t="s">
        <v>1819</v>
      </c>
      <c r="C707" s="15">
        <v>0</v>
      </c>
      <c r="D707" s="16">
        <v>0</v>
      </c>
      <c r="E707" s="16">
        <v>0</v>
      </c>
      <c r="F707" s="17" t="str">
        <f t="shared" si="20"/>
        <v/>
      </c>
      <c r="G707" s="17" t="str">
        <f t="shared" si="21"/>
        <v/>
      </c>
    </row>
    <row r="708" ht="15" spans="1:7">
      <c r="A708" s="13" t="s">
        <v>1820</v>
      </c>
      <c r="B708" s="25" t="s">
        <v>1821</v>
      </c>
      <c r="C708" s="15">
        <v>0</v>
      </c>
      <c r="D708" s="16">
        <v>0</v>
      </c>
      <c r="E708" s="16">
        <v>0</v>
      </c>
      <c r="F708" s="17" t="str">
        <f t="shared" si="20"/>
        <v/>
      </c>
      <c r="G708" s="17" t="str">
        <f t="shared" si="21"/>
        <v/>
      </c>
    </row>
    <row r="709" ht="15" spans="1:7">
      <c r="A709" s="13" t="s">
        <v>1822</v>
      </c>
      <c r="B709" s="25" t="s">
        <v>1823</v>
      </c>
      <c r="C709" s="15">
        <v>0</v>
      </c>
      <c r="D709" s="16">
        <v>0</v>
      </c>
      <c r="E709" s="16">
        <v>0</v>
      </c>
      <c r="F709" s="17" t="str">
        <f t="shared" ref="F709:F772" si="22">IFERROR($E709/C709,"")</f>
        <v/>
      </c>
      <c r="G709" s="17" t="str">
        <f t="shared" ref="G709:G772" si="23">IFERROR($E709/D709,"")</f>
        <v/>
      </c>
    </row>
    <row r="710" ht="15" spans="1:7">
      <c r="A710" s="13" t="s">
        <v>1824</v>
      </c>
      <c r="B710" s="25" t="s">
        <v>1825</v>
      </c>
      <c r="C710" s="15">
        <v>0</v>
      </c>
      <c r="D710" s="16">
        <v>0</v>
      </c>
      <c r="E710" s="16">
        <v>0</v>
      </c>
      <c r="F710" s="17" t="str">
        <f t="shared" si="22"/>
        <v/>
      </c>
      <c r="G710" s="17" t="str">
        <f t="shared" si="23"/>
        <v/>
      </c>
    </row>
    <row r="711" ht="15" spans="1:7">
      <c r="A711" s="13" t="s">
        <v>1826</v>
      </c>
      <c r="B711" s="25" t="s">
        <v>1827</v>
      </c>
      <c r="C711" s="15">
        <v>3166</v>
      </c>
      <c r="D711" s="16">
        <v>12605</v>
      </c>
      <c r="E711" s="16">
        <v>403</v>
      </c>
      <c r="F711" s="17">
        <f t="shared" si="22"/>
        <v>0.127</v>
      </c>
      <c r="G711" s="17">
        <f t="shared" si="23"/>
        <v>0.032</v>
      </c>
    </row>
    <row r="712" ht="15" spans="1:7">
      <c r="A712" s="13" t="s">
        <v>1828</v>
      </c>
      <c r="B712" s="25" t="s">
        <v>1829</v>
      </c>
      <c r="C712" s="15">
        <v>247</v>
      </c>
      <c r="D712" s="16">
        <v>223</v>
      </c>
      <c r="E712" s="16">
        <v>259</v>
      </c>
      <c r="F712" s="17">
        <f t="shared" si="22"/>
        <v>1.049</v>
      </c>
      <c r="G712" s="17">
        <f t="shared" si="23"/>
        <v>1.161</v>
      </c>
    </row>
    <row r="713" ht="15" spans="1:7">
      <c r="A713" s="13" t="s">
        <v>1830</v>
      </c>
      <c r="B713" s="25" t="s">
        <v>1831</v>
      </c>
      <c r="C713" s="15">
        <v>340</v>
      </c>
      <c r="D713" s="16">
        <v>370</v>
      </c>
      <c r="E713" s="16">
        <v>311</v>
      </c>
      <c r="F713" s="17">
        <f t="shared" si="22"/>
        <v>0.915</v>
      </c>
      <c r="G713" s="17">
        <f t="shared" si="23"/>
        <v>0.841</v>
      </c>
    </row>
    <row r="714" ht="15" spans="1:7">
      <c r="A714" s="13" t="s">
        <v>1832</v>
      </c>
      <c r="B714" s="25" t="s">
        <v>1833</v>
      </c>
      <c r="C714" s="15">
        <v>0</v>
      </c>
      <c r="D714" s="16">
        <v>0</v>
      </c>
      <c r="E714" s="16">
        <v>20</v>
      </c>
      <c r="F714" s="17" t="str">
        <f t="shared" si="22"/>
        <v/>
      </c>
      <c r="G714" s="17" t="str">
        <f t="shared" si="23"/>
        <v/>
      </c>
    </row>
    <row r="715" ht="15" spans="1:7">
      <c r="A715" s="13" t="s">
        <v>1834</v>
      </c>
      <c r="B715" s="25" t="s">
        <v>1835</v>
      </c>
      <c r="C715" s="15">
        <v>6306</v>
      </c>
      <c r="D715" s="16">
        <v>3823</v>
      </c>
      <c r="E715" s="16">
        <v>4611</v>
      </c>
      <c r="F715" s="17">
        <f t="shared" si="22"/>
        <v>0.731</v>
      </c>
      <c r="G715" s="17">
        <f t="shared" si="23"/>
        <v>1.206</v>
      </c>
    </row>
    <row r="716" ht="15" spans="1:7">
      <c r="A716" s="13" t="s">
        <v>1836</v>
      </c>
      <c r="B716" s="25" t="s">
        <v>1837</v>
      </c>
      <c r="C716" s="15">
        <v>0</v>
      </c>
      <c r="D716" s="16">
        <v>0</v>
      </c>
      <c r="E716" s="16">
        <v>0</v>
      </c>
      <c r="F716" s="17" t="str">
        <f t="shared" si="22"/>
        <v/>
      </c>
      <c r="G716" s="17" t="str">
        <f t="shared" si="23"/>
        <v/>
      </c>
    </row>
    <row r="717" ht="15" spans="1:7">
      <c r="A717" s="13" t="s">
        <v>1838</v>
      </c>
      <c r="B717" s="25" t="s">
        <v>1839</v>
      </c>
      <c r="C717" s="15">
        <v>10401</v>
      </c>
      <c r="D717" s="16">
        <v>2381</v>
      </c>
      <c r="E717" s="16">
        <v>11171</v>
      </c>
      <c r="F717" s="17">
        <f t="shared" si="22"/>
        <v>1.074</v>
      </c>
      <c r="G717" s="17">
        <f t="shared" si="23"/>
        <v>4.692</v>
      </c>
    </row>
    <row r="718" ht="15" spans="1:7">
      <c r="A718" s="13" t="s">
        <v>1840</v>
      </c>
      <c r="B718" s="25" t="s">
        <v>642</v>
      </c>
      <c r="C718" s="15">
        <v>1916</v>
      </c>
      <c r="D718" s="16">
        <v>1763</v>
      </c>
      <c r="E718" s="16">
        <v>0</v>
      </c>
      <c r="F718" s="17">
        <f t="shared" si="22"/>
        <v>0</v>
      </c>
      <c r="G718" s="17">
        <f t="shared" si="23"/>
        <v>0</v>
      </c>
    </row>
    <row r="719" ht="15" spans="1:7">
      <c r="A719" s="13" t="s">
        <v>1841</v>
      </c>
      <c r="B719" s="25" t="s">
        <v>644</v>
      </c>
      <c r="C719" s="15">
        <v>0</v>
      </c>
      <c r="D719" s="16">
        <v>0</v>
      </c>
      <c r="E719" s="16">
        <v>0</v>
      </c>
      <c r="F719" s="17" t="str">
        <f t="shared" si="22"/>
        <v/>
      </c>
      <c r="G719" s="17" t="str">
        <f t="shared" si="23"/>
        <v/>
      </c>
    </row>
    <row r="720" ht="15" spans="1:7">
      <c r="A720" s="13" t="s">
        <v>1842</v>
      </c>
      <c r="B720" s="25" t="s">
        <v>646</v>
      </c>
      <c r="C720" s="15">
        <v>78</v>
      </c>
      <c r="D720" s="16">
        <v>74</v>
      </c>
      <c r="E720" s="16">
        <v>0</v>
      </c>
      <c r="F720" s="17">
        <f t="shared" si="22"/>
        <v>0</v>
      </c>
      <c r="G720" s="17">
        <f t="shared" si="23"/>
        <v>0</v>
      </c>
    </row>
    <row r="721" ht="15" spans="1:7">
      <c r="A721" s="13" t="s">
        <v>1843</v>
      </c>
      <c r="B721" s="25" t="s">
        <v>660</v>
      </c>
      <c r="C721" s="15">
        <v>0</v>
      </c>
      <c r="D721" s="16">
        <v>0</v>
      </c>
      <c r="E721" s="16">
        <v>0</v>
      </c>
      <c r="F721" s="17" t="str">
        <f t="shared" si="22"/>
        <v/>
      </c>
      <c r="G721" s="17" t="str">
        <f t="shared" si="23"/>
        <v/>
      </c>
    </row>
    <row r="722" ht="15" spans="1:7">
      <c r="A722" s="13" t="s">
        <v>1844</v>
      </c>
      <c r="B722" s="25" t="s">
        <v>1845</v>
      </c>
      <c r="C722" s="15">
        <v>0</v>
      </c>
      <c r="D722" s="16">
        <v>0</v>
      </c>
      <c r="E722" s="16">
        <v>0</v>
      </c>
      <c r="F722" s="17" t="str">
        <f t="shared" si="22"/>
        <v/>
      </c>
      <c r="G722" s="17" t="str">
        <f t="shared" si="23"/>
        <v/>
      </c>
    </row>
    <row r="723" ht="15" spans="1:7">
      <c r="A723" s="13" t="s">
        <v>1846</v>
      </c>
      <c r="B723" s="25" t="s">
        <v>1847</v>
      </c>
      <c r="C723" s="15">
        <v>0</v>
      </c>
      <c r="D723" s="16">
        <v>0</v>
      </c>
      <c r="E723" s="16">
        <v>0</v>
      </c>
      <c r="F723" s="17" t="str">
        <f t="shared" si="22"/>
        <v/>
      </c>
      <c r="G723" s="17" t="str">
        <f t="shared" si="23"/>
        <v/>
      </c>
    </row>
    <row r="724" ht="15" spans="1:7">
      <c r="A724" s="13" t="s">
        <v>1848</v>
      </c>
      <c r="B724" s="25" t="s">
        <v>1849</v>
      </c>
      <c r="C724" s="15">
        <v>16</v>
      </c>
      <c r="D724" s="16">
        <v>0</v>
      </c>
      <c r="E724" s="16">
        <v>22</v>
      </c>
      <c r="F724" s="17">
        <f t="shared" si="22"/>
        <v>1.375</v>
      </c>
      <c r="G724" s="17" t="str">
        <f t="shared" si="23"/>
        <v/>
      </c>
    </row>
    <row r="725" ht="15" spans="1:7">
      <c r="A725" s="13" t="s">
        <v>1850</v>
      </c>
      <c r="B725" s="25" t="s">
        <v>1851</v>
      </c>
      <c r="C725" s="15">
        <v>0</v>
      </c>
      <c r="D725" s="16">
        <v>0</v>
      </c>
      <c r="E725" s="16">
        <v>2</v>
      </c>
      <c r="F725" s="17" t="str">
        <f t="shared" si="22"/>
        <v/>
      </c>
      <c r="G725" s="17" t="str">
        <f t="shared" si="23"/>
        <v/>
      </c>
    </row>
    <row r="726" ht="15" spans="1:7">
      <c r="A726" s="13" t="s">
        <v>1852</v>
      </c>
      <c r="B726" s="25" t="s">
        <v>1853</v>
      </c>
      <c r="C726" s="15">
        <v>0</v>
      </c>
      <c r="D726" s="16">
        <v>0</v>
      </c>
      <c r="E726" s="16">
        <v>0</v>
      </c>
      <c r="F726" s="17" t="str">
        <f t="shared" si="22"/>
        <v/>
      </c>
      <c r="G726" s="17" t="str">
        <f t="shared" si="23"/>
        <v/>
      </c>
    </row>
    <row r="727" ht="15" spans="1:7">
      <c r="A727" s="13" t="s">
        <v>1854</v>
      </c>
      <c r="B727" s="25" t="s">
        <v>1855</v>
      </c>
      <c r="C727" s="15">
        <v>0</v>
      </c>
      <c r="D727" s="16">
        <v>0</v>
      </c>
      <c r="E727" s="16">
        <v>0</v>
      </c>
      <c r="F727" s="17" t="str">
        <f t="shared" si="22"/>
        <v/>
      </c>
      <c r="G727" s="17" t="str">
        <f t="shared" si="23"/>
        <v/>
      </c>
    </row>
    <row r="728" ht="15" spans="1:7">
      <c r="A728" s="13" t="s">
        <v>1856</v>
      </c>
      <c r="B728" s="25" t="s">
        <v>1857</v>
      </c>
      <c r="C728" s="15">
        <v>0</v>
      </c>
      <c r="D728" s="16">
        <v>0</v>
      </c>
      <c r="E728" s="16">
        <v>0</v>
      </c>
      <c r="F728" s="17" t="str">
        <f t="shared" si="22"/>
        <v/>
      </c>
      <c r="G728" s="17" t="str">
        <f t="shared" si="23"/>
        <v/>
      </c>
    </row>
    <row r="729" ht="15" spans="1:7">
      <c r="A729" s="13" t="s">
        <v>1858</v>
      </c>
      <c r="B729" s="25" t="s">
        <v>1859</v>
      </c>
      <c r="C729" s="15">
        <v>0</v>
      </c>
      <c r="D729" s="16">
        <v>0</v>
      </c>
      <c r="E729" s="16">
        <v>0</v>
      </c>
      <c r="F729" s="17" t="str">
        <f t="shared" si="22"/>
        <v/>
      </c>
      <c r="G729" s="17" t="str">
        <f t="shared" si="23"/>
        <v/>
      </c>
    </row>
    <row r="730" ht="15" spans="1:7">
      <c r="A730" s="13" t="s">
        <v>1860</v>
      </c>
      <c r="B730" s="25" t="s">
        <v>1861</v>
      </c>
      <c r="C730" s="15">
        <v>0</v>
      </c>
      <c r="D730" s="16">
        <v>0</v>
      </c>
      <c r="E730" s="16">
        <v>0</v>
      </c>
      <c r="F730" s="17" t="str">
        <f t="shared" si="22"/>
        <v/>
      </c>
      <c r="G730" s="17" t="str">
        <f t="shared" si="23"/>
        <v/>
      </c>
    </row>
    <row r="731" ht="15" spans="1:7">
      <c r="A731" s="13" t="s">
        <v>1862</v>
      </c>
      <c r="B731" s="25" t="s">
        <v>1863</v>
      </c>
      <c r="C731" s="15">
        <v>0</v>
      </c>
      <c r="D731" s="16">
        <v>0</v>
      </c>
      <c r="E731" s="16">
        <v>0</v>
      </c>
      <c r="F731" s="17" t="str">
        <f t="shared" si="22"/>
        <v/>
      </c>
      <c r="G731" s="17" t="str">
        <f t="shared" si="23"/>
        <v/>
      </c>
    </row>
    <row r="732" ht="15" spans="1:7">
      <c r="A732" s="13" t="s">
        <v>1864</v>
      </c>
      <c r="B732" s="25" t="s">
        <v>1865</v>
      </c>
      <c r="C732" s="15">
        <v>0</v>
      </c>
      <c r="D732" s="16">
        <v>0</v>
      </c>
      <c r="E732" s="16">
        <v>0</v>
      </c>
      <c r="F732" s="17" t="str">
        <f t="shared" si="22"/>
        <v/>
      </c>
      <c r="G732" s="17" t="str">
        <f t="shared" si="23"/>
        <v/>
      </c>
    </row>
    <row r="733" ht="15" spans="1:7">
      <c r="A733" s="13" t="s">
        <v>1866</v>
      </c>
      <c r="B733" s="25" t="s">
        <v>1867</v>
      </c>
      <c r="C733" s="15">
        <v>4</v>
      </c>
      <c r="D733" s="16">
        <v>176</v>
      </c>
      <c r="E733" s="16">
        <v>89</v>
      </c>
      <c r="F733" s="17">
        <f t="shared" si="22"/>
        <v>22.25</v>
      </c>
      <c r="G733" s="17">
        <f t="shared" si="23"/>
        <v>0.506</v>
      </c>
    </row>
    <row r="734" ht="15" spans="1:7">
      <c r="A734" s="13" t="s">
        <v>1868</v>
      </c>
      <c r="B734" s="25" t="s">
        <v>1869</v>
      </c>
      <c r="C734" s="15">
        <v>0</v>
      </c>
      <c r="D734" s="16">
        <v>0</v>
      </c>
      <c r="E734" s="16">
        <v>0</v>
      </c>
      <c r="F734" s="17" t="str">
        <f t="shared" si="22"/>
        <v/>
      </c>
      <c r="G734" s="17" t="str">
        <f t="shared" si="23"/>
        <v/>
      </c>
    </row>
    <row r="735" ht="15" spans="1:7">
      <c r="A735" s="13" t="s">
        <v>1870</v>
      </c>
      <c r="B735" s="25" t="s">
        <v>1871</v>
      </c>
      <c r="C735" s="15">
        <v>6</v>
      </c>
      <c r="D735" s="16">
        <v>0</v>
      </c>
      <c r="E735" s="16">
        <v>6</v>
      </c>
      <c r="F735" s="17">
        <f t="shared" si="22"/>
        <v>1</v>
      </c>
      <c r="G735" s="17" t="str">
        <f t="shared" si="23"/>
        <v/>
      </c>
    </row>
    <row r="736" ht="15" spans="1:7">
      <c r="A736" s="13" t="s">
        <v>1872</v>
      </c>
      <c r="B736" s="25" t="s">
        <v>1873</v>
      </c>
      <c r="C736" s="15">
        <v>0</v>
      </c>
      <c r="D736" s="16">
        <v>41</v>
      </c>
      <c r="E736" s="16">
        <v>199</v>
      </c>
      <c r="F736" s="17" t="str">
        <f t="shared" si="22"/>
        <v/>
      </c>
      <c r="G736" s="17">
        <f t="shared" si="23"/>
        <v>4.854</v>
      </c>
    </row>
    <row r="737" ht="15" spans="1:7">
      <c r="A737" s="13" t="s">
        <v>1874</v>
      </c>
      <c r="B737" s="25" t="s">
        <v>1875</v>
      </c>
      <c r="C737" s="15">
        <v>0</v>
      </c>
      <c r="D737" s="16">
        <v>0</v>
      </c>
      <c r="E737" s="16">
        <v>30</v>
      </c>
      <c r="F737" s="17" t="str">
        <f t="shared" si="22"/>
        <v/>
      </c>
      <c r="G737" s="17" t="str">
        <f t="shared" si="23"/>
        <v/>
      </c>
    </row>
    <row r="738" ht="15" spans="1:7">
      <c r="A738" s="13" t="s">
        <v>1876</v>
      </c>
      <c r="B738" s="25" t="s">
        <v>1877</v>
      </c>
      <c r="C738" s="15">
        <v>0</v>
      </c>
      <c r="D738" s="16">
        <v>0</v>
      </c>
      <c r="E738" s="16">
        <v>180</v>
      </c>
      <c r="F738" s="17" t="str">
        <f t="shared" si="22"/>
        <v/>
      </c>
      <c r="G738" s="17" t="str">
        <f t="shared" si="23"/>
        <v/>
      </c>
    </row>
    <row r="739" ht="15" spans="1:7">
      <c r="A739" s="13" t="s">
        <v>1878</v>
      </c>
      <c r="B739" s="25" t="s">
        <v>1879</v>
      </c>
      <c r="C739" s="15">
        <v>0</v>
      </c>
      <c r="D739" s="16">
        <v>0</v>
      </c>
      <c r="E739" s="16">
        <v>0</v>
      </c>
      <c r="F739" s="17" t="str">
        <f t="shared" si="22"/>
        <v/>
      </c>
      <c r="G739" s="17" t="str">
        <f t="shared" si="23"/>
        <v/>
      </c>
    </row>
    <row r="740" ht="15" spans="1:7">
      <c r="A740" s="13" t="s">
        <v>1880</v>
      </c>
      <c r="B740" s="25" t="s">
        <v>1881</v>
      </c>
      <c r="C740" s="15">
        <v>0</v>
      </c>
      <c r="D740" s="16">
        <v>2</v>
      </c>
      <c r="E740" s="16">
        <v>4</v>
      </c>
      <c r="F740" s="17" t="str">
        <f t="shared" si="22"/>
        <v/>
      </c>
      <c r="G740" s="17">
        <f t="shared" si="23"/>
        <v>2</v>
      </c>
    </row>
    <row r="741" ht="15" spans="1:7">
      <c r="A741" s="13" t="s">
        <v>1882</v>
      </c>
      <c r="B741" s="25" t="s">
        <v>1883</v>
      </c>
      <c r="C741" s="15">
        <v>1</v>
      </c>
      <c r="D741" s="16">
        <v>442</v>
      </c>
      <c r="E741" s="16">
        <v>241</v>
      </c>
      <c r="F741" s="17">
        <f t="shared" si="22"/>
        <v>241</v>
      </c>
      <c r="G741" s="17">
        <f t="shared" si="23"/>
        <v>0.545</v>
      </c>
    </row>
    <row r="742" ht="15" spans="1:7">
      <c r="A742" s="13" t="s">
        <v>1884</v>
      </c>
      <c r="B742" s="25" t="s">
        <v>1885</v>
      </c>
      <c r="C742" s="15">
        <v>106</v>
      </c>
      <c r="D742" s="16">
        <v>166</v>
      </c>
      <c r="E742" s="16">
        <v>224</v>
      </c>
      <c r="F742" s="17">
        <f t="shared" si="22"/>
        <v>2.113</v>
      </c>
      <c r="G742" s="17">
        <f t="shared" si="23"/>
        <v>1.349</v>
      </c>
    </row>
    <row r="743" ht="15" spans="1:7">
      <c r="A743" s="13" t="s">
        <v>1886</v>
      </c>
      <c r="B743" s="25" t="s">
        <v>642</v>
      </c>
      <c r="C743" s="15">
        <v>0</v>
      </c>
      <c r="D743" s="16">
        <v>0</v>
      </c>
      <c r="E743" s="16">
        <v>0</v>
      </c>
      <c r="F743" s="17" t="str">
        <f t="shared" si="22"/>
        <v/>
      </c>
      <c r="G743" s="17" t="str">
        <f t="shared" si="23"/>
        <v/>
      </c>
    </row>
    <row r="744" ht="15" spans="1:7">
      <c r="A744" s="13" t="s">
        <v>1887</v>
      </c>
      <c r="B744" s="25" t="s">
        <v>644</v>
      </c>
      <c r="C744" s="15">
        <v>0</v>
      </c>
      <c r="D744" s="16">
        <v>0</v>
      </c>
      <c r="E744" s="16">
        <v>0</v>
      </c>
      <c r="F744" s="17" t="str">
        <f t="shared" si="22"/>
        <v/>
      </c>
      <c r="G744" s="17" t="str">
        <f t="shared" si="23"/>
        <v/>
      </c>
    </row>
    <row r="745" ht="15" spans="1:7">
      <c r="A745" s="13" t="s">
        <v>1888</v>
      </c>
      <c r="B745" s="25" t="s">
        <v>646</v>
      </c>
      <c r="C745" s="15">
        <v>0</v>
      </c>
      <c r="D745" s="16">
        <v>0</v>
      </c>
      <c r="E745" s="16">
        <v>0</v>
      </c>
      <c r="F745" s="17" t="str">
        <f t="shared" si="22"/>
        <v/>
      </c>
      <c r="G745" s="17" t="str">
        <f t="shared" si="23"/>
        <v/>
      </c>
    </row>
    <row r="746" ht="15" spans="1:7">
      <c r="A746" s="13" t="s">
        <v>1889</v>
      </c>
      <c r="B746" s="25" t="s">
        <v>1890</v>
      </c>
      <c r="C746" s="15">
        <v>488</v>
      </c>
      <c r="D746" s="16">
        <v>301</v>
      </c>
      <c r="E746" s="16">
        <v>434</v>
      </c>
      <c r="F746" s="17">
        <f t="shared" si="22"/>
        <v>0.889</v>
      </c>
      <c r="G746" s="17">
        <f t="shared" si="23"/>
        <v>1.442</v>
      </c>
    </row>
    <row r="747" ht="15" spans="1:7">
      <c r="A747" s="13" t="s">
        <v>1891</v>
      </c>
      <c r="B747" s="25" t="s">
        <v>1892</v>
      </c>
      <c r="C747" s="15">
        <v>0</v>
      </c>
      <c r="D747" s="16">
        <v>0</v>
      </c>
      <c r="E747" s="16">
        <v>0</v>
      </c>
      <c r="F747" s="17" t="str">
        <f t="shared" si="22"/>
        <v/>
      </c>
      <c r="G747" s="17" t="str">
        <f t="shared" si="23"/>
        <v/>
      </c>
    </row>
    <row r="748" ht="15" spans="1:7">
      <c r="A748" s="13" t="s">
        <v>1893</v>
      </c>
      <c r="B748" s="25" t="s">
        <v>1894</v>
      </c>
      <c r="C748" s="15">
        <v>0</v>
      </c>
      <c r="D748" s="16">
        <v>0</v>
      </c>
      <c r="E748" s="16">
        <v>0</v>
      </c>
      <c r="F748" s="17" t="str">
        <f t="shared" si="22"/>
        <v/>
      </c>
      <c r="G748" s="17" t="str">
        <f t="shared" si="23"/>
        <v/>
      </c>
    </row>
    <row r="749" ht="15" spans="1:7">
      <c r="A749" s="13" t="s">
        <v>1895</v>
      </c>
      <c r="B749" s="25" t="s">
        <v>1896</v>
      </c>
      <c r="C749" s="15">
        <v>0</v>
      </c>
      <c r="D749" s="16">
        <v>0</v>
      </c>
      <c r="E749" s="16">
        <v>0</v>
      </c>
      <c r="F749" s="17" t="str">
        <f t="shared" si="22"/>
        <v/>
      </c>
      <c r="G749" s="17" t="str">
        <f t="shared" si="23"/>
        <v/>
      </c>
    </row>
    <row r="750" ht="15" spans="1:7">
      <c r="A750" s="13" t="s">
        <v>1897</v>
      </c>
      <c r="B750" s="25" t="s">
        <v>1898</v>
      </c>
      <c r="C750" s="15">
        <v>30</v>
      </c>
      <c r="D750" s="16">
        <v>37</v>
      </c>
      <c r="E750" s="16">
        <v>0</v>
      </c>
      <c r="F750" s="17">
        <f t="shared" si="22"/>
        <v>0</v>
      </c>
      <c r="G750" s="17">
        <f t="shared" si="23"/>
        <v>0</v>
      </c>
    </row>
    <row r="751" ht="15" spans="1:7">
      <c r="A751" s="13" t="s">
        <v>1899</v>
      </c>
      <c r="B751" s="25" t="s">
        <v>1900</v>
      </c>
      <c r="C751" s="15">
        <v>0</v>
      </c>
      <c r="D751" s="16">
        <v>0</v>
      </c>
      <c r="E751" s="16">
        <v>0</v>
      </c>
      <c r="F751" s="17" t="str">
        <f t="shared" si="22"/>
        <v/>
      </c>
      <c r="G751" s="17" t="str">
        <f t="shared" si="23"/>
        <v/>
      </c>
    </row>
    <row r="752" ht="15" spans="1:7">
      <c r="A752" s="13" t="s">
        <v>1901</v>
      </c>
      <c r="B752" s="25" t="s">
        <v>1902</v>
      </c>
      <c r="C752" s="15">
        <v>0</v>
      </c>
      <c r="D752" s="16">
        <v>0</v>
      </c>
      <c r="E752" s="16">
        <v>0</v>
      </c>
      <c r="F752" s="17" t="str">
        <f t="shared" si="22"/>
        <v/>
      </c>
      <c r="G752" s="17" t="str">
        <f t="shared" si="23"/>
        <v/>
      </c>
    </row>
    <row r="753" ht="15" spans="1:7">
      <c r="A753" s="13" t="s">
        <v>1903</v>
      </c>
      <c r="B753" s="25" t="s">
        <v>1904</v>
      </c>
      <c r="C753" s="15">
        <v>0</v>
      </c>
      <c r="D753" s="16">
        <v>0</v>
      </c>
      <c r="E753" s="16">
        <v>0</v>
      </c>
      <c r="F753" s="17" t="str">
        <f t="shared" si="22"/>
        <v/>
      </c>
      <c r="G753" s="17" t="str">
        <f t="shared" si="23"/>
        <v/>
      </c>
    </row>
    <row r="754" ht="15" spans="1:7">
      <c r="A754" s="13" t="s">
        <v>1905</v>
      </c>
      <c r="B754" s="25" t="s">
        <v>1906</v>
      </c>
      <c r="C754" s="15">
        <v>0</v>
      </c>
      <c r="D754" s="16">
        <v>0</v>
      </c>
      <c r="E754" s="16">
        <v>0</v>
      </c>
      <c r="F754" s="17" t="str">
        <f t="shared" si="22"/>
        <v/>
      </c>
      <c r="G754" s="17" t="str">
        <f t="shared" si="23"/>
        <v/>
      </c>
    </row>
    <row r="755" ht="15" spans="1:7">
      <c r="A755" s="13" t="s">
        <v>1907</v>
      </c>
      <c r="B755" s="25" t="s">
        <v>1908</v>
      </c>
      <c r="C755" s="15">
        <v>0</v>
      </c>
      <c r="D755" s="16">
        <v>0</v>
      </c>
      <c r="E755" s="16">
        <v>0</v>
      </c>
      <c r="F755" s="17" t="str">
        <f t="shared" si="22"/>
        <v/>
      </c>
      <c r="G755" s="17" t="str">
        <f t="shared" si="23"/>
        <v/>
      </c>
    </row>
    <row r="756" ht="15" spans="1:7">
      <c r="A756" s="13" t="s">
        <v>1909</v>
      </c>
      <c r="B756" s="25" t="s">
        <v>1910</v>
      </c>
      <c r="C756" s="15">
        <v>0</v>
      </c>
      <c r="D756" s="16">
        <v>0</v>
      </c>
      <c r="E756" s="16">
        <v>0</v>
      </c>
      <c r="F756" s="17" t="str">
        <f t="shared" si="22"/>
        <v/>
      </c>
      <c r="G756" s="17" t="str">
        <f t="shared" si="23"/>
        <v/>
      </c>
    </row>
    <row r="757" ht="15" spans="1:7">
      <c r="A757" s="13" t="s">
        <v>1911</v>
      </c>
      <c r="B757" s="25" t="s">
        <v>1912</v>
      </c>
      <c r="C757" s="15">
        <v>0</v>
      </c>
      <c r="D757" s="16">
        <v>0</v>
      </c>
      <c r="E757" s="16">
        <v>0</v>
      </c>
      <c r="F757" s="17" t="str">
        <f t="shared" si="22"/>
        <v/>
      </c>
      <c r="G757" s="17" t="str">
        <f t="shared" si="23"/>
        <v/>
      </c>
    </row>
    <row r="758" ht="15" spans="1:7">
      <c r="A758" s="13" t="s">
        <v>1913</v>
      </c>
      <c r="B758" s="25" t="s">
        <v>1914</v>
      </c>
      <c r="C758" s="15">
        <v>0</v>
      </c>
      <c r="D758" s="16">
        <v>0</v>
      </c>
      <c r="E758" s="16">
        <v>0</v>
      </c>
      <c r="F758" s="17" t="str">
        <f t="shared" si="22"/>
        <v/>
      </c>
      <c r="G758" s="17" t="str">
        <f t="shared" si="23"/>
        <v/>
      </c>
    </row>
    <row r="759" ht="15" spans="1:7">
      <c r="A759" s="13" t="s">
        <v>1915</v>
      </c>
      <c r="B759" s="25" t="s">
        <v>1916</v>
      </c>
      <c r="C759" s="15">
        <v>0</v>
      </c>
      <c r="D759" s="16">
        <v>0</v>
      </c>
      <c r="E759" s="16">
        <v>0</v>
      </c>
      <c r="F759" s="17" t="str">
        <f t="shared" si="22"/>
        <v/>
      </c>
      <c r="G759" s="17" t="str">
        <f t="shared" si="23"/>
        <v/>
      </c>
    </row>
    <row r="760" ht="15" spans="1:7">
      <c r="A760" s="13" t="s">
        <v>1917</v>
      </c>
      <c r="B760" s="25" t="s">
        <v>1918</v>
      </c>
      <c r="C760" s="15">
        <v>0</v>
      </c>
      <c r="D760" s="16">
        <v>0</v>
      </c>
      <c r="E760" s="16">
        <v>55</v>
      </c>
      <c r="F760" s="17" t="str">
        <f t="shared" si="22"/>
        <v/>
      </c>
      <c r="G760" s="17" t="str">
        <f t="shared" si="23"/>
        <v/>
      </c>
    </row>
    <row r="761" ht="15" spans="1:7">
      <c r="A761" s="13" t="s">
        <v>1919</v>
      </c>
      <c r="B761" s="25" t="s">
        <v>1920</v>
      </c>
      <c r="C761" s="15">
        <v>0</v>
      </c>
      <c r="D761" s="16">
        <v>0</v>
      </c>
      <c r="E761" s="16">
        <v>0</v>
      </c>
      <c r="F761" s="17" t="str">
        <f t="shared" si="22"/>
        <v/>
      </c>
      <c r="G761" s="17" t="str">
        <f t="shared" si="23"/>
        <v/>
      </c>
    </row>
    <row r="762" ht="15" spans="1:7">
      <c r="A762" s="13" t="s">
        <v>1921</v>
      </c>
      <c r="B762" s="25" t="s">
        <v>1857</v>
      </c>
      <c r="C762" s="15">
        <v>0</v>
      </c>
      <c r="D762" s="16">
        <v>0</v>
      </c>
      <c r="E762" s="16">
        <v>0</v>
      </c>
      <c r="F762" s="17" t="str">
        <f t="shared" si="22"/>
        <v/>
      </c>
      <c r="G762" s="17" t="str">
        <f t="shared" si="23"/>
        <v/>
      </c>
    </row>
    <row r="763" ht="15" spans="1:7">
      <c r="A763" s="13" t="s">
        <v>1922</v>
      </c>
      <c r="B763" s="25" t="s">
        <v>1923</v>
      </c>
      <c r="C763" s="15">
        <v>0</v>
      </c>
      <c r="D763" s="16">
        <v>0</v>
      </c>
      <c r="E763" s="16">
        <v>0</v>
      </c>
      <c r="F763" s="17" t="str">
        <f t="shared" si="22"/>
        <v/>
      </c>
      <c r="G763" s="17" t="str">
        <f t="shared" si="23"/>
        <v/>
      </c>
    </row>
    <row r="764" ht="15" spans="1:7">
      <c r="A764" s="13" t="s">
        <v>1924</v>
      </c>
      <c r="B764" s="25" t="s">
        <v>1925</v>
      </c>
      <c r="C764" s="15">
        <v>5</v>
      </c>
      <c r="D764" s="16">
        <v>8</v>
      </c>
      <c r="E764" s="16">
        <v>181</v>
      </c>
      <c r="F764" s="17">
        <f t="shared" si="22"/>
        <v>36.2</v>
      </c>
      <c r="G764" s="17">
        <f t="shared" si="23"/>
        <v>22.625</v>
      </c>
    </row>
    <row r="765" ht="15" spans="1:7">
      <c r="A765" s="13" t="s">
        <v>1926</v>
      </c>
      <c r="B765" s="25" t="s">
        <v>642</v>
      </c>
      <c r="C765" s="15">
        <v>742</v>
      </c>
      <c r="D765" s="16">
        <v>580</v>
      </c>
      <c r="E765" s="16">
        <v>664</v>
      </c>
      <c r="F765" s="17">
        <f t="shared" si="22"/>
        <v>0.895</v>
      </c>
      <c r="G765" s="17">
        <f t="shared" si="23"/>
        <v>1.145</v>
      </c>
    </row>
    <row r="766" ht="15" spans="1:7">
      <c r="A766" s="13" t="s">
        <v>1927</v>
      </c>
      <c r="B766" s="25" t="s">
        <v>644</v>
      </c>
      <c r="C766" s="15">
        <v>0</v>
      </c>
      <c r="D766" s="16">
        <v>0</v>
      </c>
      <c r="E766" s="16">
        <v>0</v>
      </c>
      <c r="F766" s="17" t="str">
        <f t="shared" si="22"/>
        <v/>
      </c>
      <c r="G766" s="17" t="str">
        <f t="shared" si="23"/>
        <v/>
      </c>
    </row>
    <row r="767" ht="15" spans="1:7">
      <c r="A767" s="13" t="s">
        <v>1928</v>
      </c>
      <c r="B767" s="25" t="s">
        <v>646</v>
      </c>
      <c r="C767" s="15">
        <v>0</v>
      </c>
      <c r="D767" s="16">
        <v>0</v>
      </c>
      <c r="E767" s="16">
        <v>0</v>
      </c>
      <c r="F767" s="17" t="str">
        <f t="shared" si="22"/>
        <v/>
      </c>
      <c r="G767" s="17" t="str">
        <f t="shared" si="23"/>
        <v/>
      </c>
    </row>
    <row r="768" ht="15" spans="1:7">
      <c r="A768" s="13" t="s">
        <v>1929</v>
      </c>
      <c r="B768" s="25" t="s">
        <v>1930</v>
      </c>
      <c r="C768" s="15">
        <v>0</v>
      </c>
      <c r="D768" s="16">
        <v>0</v>
      </c>
      <c r="E768" s="16">
        <v>0</v>
      </c>
      <c r="F768" s="17" t="str">
        <f t="shared" si="22"/>
        <v/>
      </c>
      <c r="G768" s="17" t="str">
        <f t="shared" si="23"/>
        <v/>
      </c>
    </row>
    <row r="769" ht="15" spans="1:7">
      <c r="A769" s="13" t="s">
        <v>1931</v>
      </c>
      <c r="B769" s="25" t="s">
        <v>1932</v>
      </c>
      <c r="C769" s="15">
        <v>13</v>
      </c>
      <c r="D769" s="16">
        <v>19</v>
      </c>
      <c r="E769" s="16">
        <v>412</v>
      </c>
      <c r="F769" s="17">
        <f t="shared" si="22"/>
        <v>31.692</v>
      </c>
      <c r="G769" s="17">
        <f t="shared" si="23"/>
        <v>21.684</v>
      </c>
    </row>
    <row r="770" ht="15" spans="1:7">
      <c r="A770" s="13" t="s">
        <v>1933</v>
      </c>
      <c r="B770" s="25" t="s">
        <v>1934</v>
      </c>
      <c r="C770" s="15">
        <v>0</v>
      </c>
      <c r="D770" s="16">
        <v>35</v>
      </c>
      <c r="E770" s="16">
        <v>45</v>
      </c>
      <c r="F770" s="17" t="str">
        <f t="shared" si="22"/>
        <v/>
      </c>
      <c r="G770" s="17">
        <f t="shared" si="23"/>
        <v>1.286</v>
      </c>
    </row>
    <row r="771" ht="15" spans="1:7">
      <c r="A771" s="13" t="s">
        <v>1935</v>
      </c>
      <c r="B771" s="25" t="s">
        <v>1936</v>
      </c>
      <c r="C771" s="15">
        <v>0</v>
      </c>
      <c r="D771" s="16">
        <v>0</v>
      </c>
      <c r="E771" s="16">
        <v>0</v>
      </c>
      <c r="F771" s="17" t="str">
        <f t="shared" si="22"/>
        <v/>
      </c>
      <c r="G771" s="17" t="str">
        <f t="shared" si="23"/>
        <v/>
      </c>
    </row>
    <row r="772" ht="15" spans="1:7">
      <c r="A772" s="13" t="s">
        <v>1937</v>
      </c>
      <c r="B772" s="25" t="s">
        <v>1938</v>
      </c>
      <c r="C772" s="15">
        <v>0</v>
      </c>
      <c r="D772" s="16">
        <v>0</v>
      </c>
      <c r="E772" s="16">
        <v>0</v>
      </c>
      <c r="F772" s="17" t="str">
        <f t="shared" si="22"/>
        <v/>
      </c>
      <c r="G772" s="17" t="str">
        <f t="shared" si="23"/>
        <v/>
      </c>
    </row>
    <row r="773" ht="15" spans="1:7">
      <c r="A773" s="13" t="s">
        <v>1939</v>
      </c>
      <c r="B773" s="25" t="s">
        <v>1940</v>
      </c>
      <c r="C773" s="15">
        <v>0</v>
      </c>
      <c r="D773" s="16">
        <v>0</v>
      </c>
      <c r="E773" s="16">
        <v>0</v>
      </c>
      <c r="F773" s="17" t="str">
        <f t="shared" ref="F773:F836" si="24">IFERROR($E773/C773,"")</f>
        <v/>
      </c>
      <c r="G773" s="17" t="str">
        <f t="shared" ref="G773:G836" si="25">IFERROR($E773/D773,"")</f>
        <v/>
      </c>
    </row>
    <row r="774" ht="15" spans="1:7">
      <c r="A774" s="13" t="s">
        <v>1941</v>
      </c>
      <c r="B774" s="25" t="s">
        <v>1942</v>
      </c>
      <c r="C774" s="15">
        <v>0</v>
      </c>
      <c r="D774" s="16">
        <v>0</v>
      </c>
      <c r="E774" s="16">
        <v>2</v>
      </c>
      <c r="F774" s="17" t="str">
        <f t="shared" si="24"/>
        <v/>
      </c>
      <c r="G774" s="17" t="str">
        <f t="shared" si="25"/>
        <v/>
      </c>
    </row>
    <row r="775" ht="15" spans="1:7">
      <c r="A775" s="13" t="s">
        <v>1943</v>
      </c>
      <c r="B775" s="25" t="s">
        <v>1944</v>
      </c>
      <c r="C775" s="15">
        <v>0</v>
      </c>
      <c r="D775" s="16">
        <v>0</v>
      </c>
      <c r="E775" s="16">
        <v>0</v>
      </c>
      <c r="F775" s="17" t="str">
        <f t="shared" si="24"/>
        <v/>
      </c>
      <c r="G775" s="17" t="str">
        <f t="shared" si="25"/>
        <v/>
      </c>
    </row>
    <row r="776" ht="15" spans="1:7">
      <c r="A776" s="13" t="s">
        <v>1945</v>
      </c>
      <c r="B776" s="25" t="s">
        <v>1946</v>
      </c>
      <c r="C776" s="15">
        <v>0</v>
      </c>
      <c r="D776" s="16">
        <v>0</v>
      </c>
      <c r="E776" s="16">
        <v>0</v>
      </c>
      <c r="F776" s="17" t="str">
        <f t="shared" si="24"/>
        <v/>
      </c>
      <c r="G776" s="17" t="str">
        <f t="shared" si="25"/>
        <v/>
      </c>
    </row>
    <row r="777" ht="15" spans="1:7">
      <c r="A777" s="13" t="s">
        <v>1947</v>
      </c>
      <c r="B777" s="25" t="s">
        <v>1948</v>
      </c>
      <c r="C777" s="15">
        <v>0</v>
      </c>
      <c r="D777" s="16">
        <v>0</v>
      </c>
      <c r="E777" s="16">
        <v>0</v>
      </c>
      <c r="F777" s="17" t="str">
        <f t="shared" si="24"/>
        <v/>
      </c>
      <c r="G777" s="17" t="str">
        <f t="shared" si="25"/>
        <v/>
      </c>
    </row>
    <row r="778" ht="15" spans="1:7">
      <c r="A778" s="13" t="s">
        <v>1949</v>
      </c>
      <c r="B778" s="25" t="s">
        <v>1950</v>
      </c>
      <c r="C778" s="15">
        <v>30</v>
      </c>
      <c r="D778" s="16">
        <v>10</v>
      </c>
      <c r="E778" s="16">
        <v>0</v>
      </c>
      <c r="F778" s="17">
        <f t="shared" si="24"/>
        <v>0</v>
      </c>
      <c r="G778" s="17">
        <f t="shared" si="25"/>
        <v>0</v>
      </c>
    </row>
    <row r="779" ht="15" spans="1:7">
      <c r="A779" s="13" t="s">
        <v>1951</v>
      </c>
      <c r="B779" s="25" t="s">
        <v>1952</v>
      </c>
      <c r="C779" s="15">
        <v>0</v>
      </c>
      <c r="D779" s="16">
        <v>0</v>
      </c>
      <c r="E779" s="16">
        <v>0</v>
      </c>
      <c r="F779" s="17" t="str">
        <f t="shared" si="24"/>
        <v/>
      </c>
      <c r="G779" s="17" t="str">
        <f t="shared" si="25"/>
        <v/>
      </c>
    </row>
    <row r="780" ht="15" spans="1:7">
      <c r="A780" s="13" t="s">
        <v>1953</v>
      </c>
      <c r="B780" s="25" t="s">
        <v>1954</v>
      </c>
      <c r="C780" s="15">
        <v>0</v>
      </c>
      <c r="D780" s="16">
        <v>3</v>
      </c>
      <c r="E780" s="16">
        <v>1</v>
      </c>
      <c r="F780" s="17" t="str">
        <f t="shared" si="24"/>
        <v/>
      </c>
      <c r="G780" s="17">
        <f t="shared" si="25"/>
        <v>0.333</v>
      </c>
    </row>
    <row r="781" ht="15" spans="1:7">
      <c r="A781" s="13" t="s">
        <v>1955</v>
      </c>
      <c r="B781" s="25" t="s">
        <v>1956</v>
      </c>
      <c r="C781" s="15">
        <v>0</v>
      </c>
      <c r="D781" s="16">
        <v>0</v>
      </c>
      <c r="E781" s="16">
        <v>0</v>
      </c>
      <c r="F781" s="17" t="str">
        <f t="shared" si="24"/>
        <v/>
      </c>
      <c r="G781" s="17" t="str">
        <f t="shared" si="25"/>
        <v/>
      </c>
    </row>
    <row r="782" ht="15" spans="1:7">
      <c r="A782" s="13" t="s">
        <v>1957</v>
      </c>
      <c r="B782" s="25" t="s">
        <v>1958</v>
      </c>
      <c r="C782" s="15">
        <v>0</v>
      </c>
      <c r="D782" s="16">
        <v>0</v>
      </c>
      <c r="E782" s="16">
        <v>0</v>
      </c>
      <c r="F782" s="17" t="str">
        <f t="shared" si="24"/>
        <v/>
      </c>
      <c r="G782" s="17" t="str">
        <f t="shared" si="25"/>
        <v/>
      </c>
    </row>
    <row r="783" ht="15" spans="1:7">
      <c r="A783" s="13" t="s">
        <v>1959</v>
      </c>
      <c r="B783" s="25" t="s">
        <v>1960</v>
      </c>
      <c r="C783" s="15">
        <v>0</v>
      </c>
      <c r="D783" s="16">
        <v>0</v>
      </c>
      <c r="E783" s="16">
        <v>0</v>
      </c>
      <c r="F783" s="17" t="str">
        <f t="shared" si="24"/>
        <v/>
      </c>
      <c r="G783" s="17" t="str">
        <f t="shared" si="25"/>
        <v/>
      </c>
    </row>
    <row r="784" ht="15" spans="1:7">
      <c r="A784" s="13" t="s">
        <v>1961</v>
      </c>
      <c r="B784" s="25" t="s">
        <v>1962</v>
      </c>
      <c r="C784" s="15">
        <v>0</v>
      </c>
      <c r="D784" s="16">
        <v>0</v>
      </c>
      <c r="E784" s="16">
        <v>2</v>
      </c>
      <c r="F784" s="17" t="str">
        <f t="shared" si="24"/>
        <v/>
      </c>
      <c r="G784" s="17" t="str">
        <f t="shared" si="25"/>
        <v/>
      </c>
    </row>
    <row r="785" ht="15" spans="1:7">
      <c r="A785" s="13" t="s">
        <v>1963</v>
      </c>
      <c r="B785" s="25" t="s">
        <v>1964</v>
      </c>
      <c r="C785" s="15">
        <v>0</v>
      </c>
      <c r="D785" s="16">
        <v>0</v>
      </c>
      <c r="E785" s="16">
        <v>0</v>
      </c>
      <c r="F785" s="17" t="str">
        <f t="shared" si="24"/>
        <v/>
      </c>
      <c r="G785" s="17" t="str">
        <f t="shared" si="25"/>
        <v/>
      </c>
    </row>
    <row r="786" ht="15" spans="1:7">
      <c r="A786" s="13" t="s">
        <v>1965</v>
      </c>
      <c r="B786" s="25" t="s">
        <v>1912</v>
      </c>
      <c r="C786" s="15">
        <v>0</v>
      </c>
      <c r="D786" s="16">
        <v>0</v>
      </c>
      <c r="E786" s="16">
        <v>0</v>
      </c>
      <c r="F786" s="17" t="str">
        <f t="shared" si="24"/>
        <v/>
      </c>
      <c r="G786" s="17" t="str">
        <f t="shared" si="25"/>
        <v/>
      </c>
    </row>
    <row r="787" ht="15" spans="1:7">
      <c r="A787" s="13" t="s">
        <v>1966</v>
      </c>
      <c r="B787" s="25" t="s">
        <v>1967</v>
      </c>
      <c r="C787" s="15">
        <v>0</v>
      </c>
      <c r="D787" s="16">
        <v>0</v>
      </c>
      <c r="E787" s="16">
        <v>0</v>
      </c>
      <c r="F787" s="17" t="str">
        <f t="shared" si="24"/>
        <v/>
      </c>
      <c r="G787" s="17" t="str">
        <f t="shared" si="25"/>
        <v/>
      </c>
    </row>
    <row r="788" ht="15" spans="1:7">
      <c r="A788" s="13" t="s">
        <v>1968</v>
      </c>
      <c r="B788" s="25" t="s">
        <v>1969</v>
      </c>
      <c r="C788" s="15">
        <v>0</v>
      </c>
      <c r="D788" s="16">
        <v>0</v>
      </c>
      <c r="E788" s="16">
        <v>0</v>
      </c>
      <c r="F788" s="17" t="str">
        <f t="shared" si="24"/>
        <v/>
      </c>
      <c r="G788" s="17" t="str">
        <f t="shared" si="25"/>
        <v/>
      </c>
    </row>
    <row r="789" ht="15" spans="1:7">
      <c r="A789" s="13" t="s">
        <v>1970</v>
      </c>
      <c r="B789" s="25" t="s">
        <v>1971</v>
      </c>
      <c r="C789" s="15">
        <v>0</v>
      </c>
      <c r="D789" s="16">
        <v>0</v>
      </c>
      <c r="E789" s="16">
        <v>0</v>
      </c>
      <c r="F789" s="17" t="str">
        <f t="shared" si="24"/>
        <v/>
      </c>
      <c r="G789" s="17" t="str">
        <f t="shared" si="25"/>
        <v/>
      </c>
    </row>
    <row r="790" ht="15" spans="1:7">
      <c r="A790" s="13" t="s">
        <v>1972</v>
      </c>
      <c r="B790" s="25" t="s">
        <v>1973</v>
      </c>
      <c r="C790" s="15">
        <v>0</v>
      </c>
      <c r="D790" s="16">
        <v>0</v>
      </c>
      <c r="E790" s="16">
        <v>0</v>
      </c>
      <c r="F790" s="17" t="str">
        <f t="shared" si="24"/>
        <v/>
      </c>
      <c r="G790" s="17" t="str">
        <f t="shared" si="25"/>
        <v/>
      </c>
    </row>
    <row r="791" ht="15" spans="1:7">
      <c r="A791" s="13" t="s">
        <v>1974</v>
      </c>
      <c r="B791" s="25" t="s">
        <v>1975</v>
      </c>
      <c r="C791" s="15">
        <v>65</v>
      </c>
      <c r="D791" s="16">
        <v>29</v>
      </c>
      <c r="E791" s="16">
        <v>162</v>
      </c>
      <c r="F791" s="17">
        <f t="shared" si="24"/>
        <v>2.492</v>
      </c>
      <c r="G791" s="17">
        <f t="shared" si="25"/>
        <v>5.586</v>
      </c>
    </row>
    <row r="792" ht="15" spans="1:7">
      <c r="A792" s="13" t="s">
        <v>1976</v>
      </c>
      <c r="B792" s="25" t="s">
        <v>642</v>
      </c>
      <c r="C792" s="15">
        <v>0</v>
      </c>
      <c r="D792" s="16">
        <v>0</v>
      </c>
      <c r="E792" s="16">
        <v>0</v>
      </c>
      <c r="F792" s="17" t="str">
        <f t="shared" si="24"/>
        <v/>
      </c>
      <c r="G792" s="17" t="str">
        <f t="shared" si="25"/>
        <v/>
      </c>
    </row>
    <row r="793" ht="15" spans="1:7">
      <c r="A793" s="13" t="s">
        <v>1977</v>
      </c>
      <c r="B793" s="25" t="s">
        <v>644</v>
      </c>
      <c r="C793" s="15">
        <v>0</v>
      </c>
      <c r="D793" s="16">
        <v>0</v>
      </c>
      <c r="E793" s="16">
        <v>0</v>
      </c>
      <c r="F793" s="17" t="str">
        <f t="shared" si="24"/>
        <v/>
      </c>
      <c r="G793" s="17" t="str">
        <f t="shared" si="25"/>
        <v/>
      </c>
    </row>
    <row r="794" ht="15" spans="1:7">
      <c r="A794" s="13" t="s">
        <v>1978</v>
      </c>
      <c r="B794" s="25" t="s">
        <v>646</v>
      </c>
      <c r="C794" s="15">
        <v>0</v>
      </c>
      <c r="D794" s="16">
        <v>0</v>
      </c>
      <c r="E794" s="16">
        <v>0</v>
      </c>
      <c r="F794" s="17" t="str">
        <f t="shared" si="24"/>
        <v/>
      </c>
      <c r="G794" s="17" t="str">
        <f t="shared" si="25"/>
        <v/>
      </c>
    </row>
    <row r="795" ht="15" spans="1:7">
      <c r="A795" s="13" t="s">
        <v>1979</v>
      </c>
      <c r="B795" s="25" t="s">
        <v>1980</v>
      </c>
      <c r="C795" s="15">
        <v>0</v>
      </c>
      <c r="D795" s="16">
        <v>0</v>
      </c>
      <c r="E795" s="16">
        <v>0</v>
      </c>
      <c r="F795" s="17" t="str">
        <f t="shared" si="24"/>
        <v/>
      </c>
      <c r="G795" s="17" t="str">
        <f t="shared" si="25"/>
        <v/>
      </c>
    </row>
    <row r="796" ht="15" spans="1:7">
      <c r="A796" s="13" t="s">
        <v>1981</v>
      </c>
      <c r="B796" s="25" t="s">
        <v>1982</v>
      </c>
      <c r="C796" s="15">
        <v>0</v>
      </c>
      <c r="D796" s="16">
        <v>0</v>
      </c>
      <c r="E796" s="16">
        <v>0</v>
      </c>
      <c r="F796" s="17" t="str">
        <f t="shared" si="24"/>
        <v/>
      </c>
      <c r="G796" s="17" t="str">
        <f t="shared" si="25"/>
        <v/>
      </c>
    </row>
    <row r="797" ht="15" spans="1:7">
      <c r="A797" s="13" t="s">
        <v>1983</v>
      </c>
      <c r="B797" s="25" t="s">
        <v>1984</v>
      </c>
      <c r="C797" s="15">
        <v>0</v>
      </c>
      <c r="D797" s="16">
        <v>0</v>
      </c>
      <c r="E797" s="16">
        <v>0</v>
      </c>
      <c r="F797" s="17" t="str">
        <f t="shared" si="24"/>
        <v/>
      </c>
      <c r="G797" s="17" t="str">
        <f t="shared" si="25"/>
        <v/>
      </c>
    </row>
    <row r="798" ht="15" spans="1:7">
      <c r="A798" s="13" t="s">
        <v>1985</v>
      </c>
      <c r="B798" s="25" t="s">
        <v>1986</v>
      </c>
      <c r="C798" s="15">
        <v>0</v>
      </c>
      <c r="D798" s="16">
        <v>0</v>
      </c>
      <c r="E798" s="16">
        <v>0</v>
      </c>
      <c r="F798" s="17" t="str">
        <f t="shared" si="24"/>
        <v/>
      </c>
      <c r="G798" s="17" t="str">
        <f t="shared" si="25"/>
        <v/>
      </c>
    </row>
    <row r="799" ht="15" spans="1:7">
      <c r="A799" s="13" t="s">
        <v>1987</v>
      </c>
      <c r="B799" s="25" t="s">
        <v>1988</v>
      </c>
      <c r="C799" s="15">
        <v>0</v>
      </c>
      <c r="D799" s="16">
        <v>0</v>
      </c>
      <c r="E799" s="16">
        <v>0</v>
      </c>
      <c r="F799" s="17" t="str">
        <f t="shared" si="24"/>
        <v/>
      </c>
      <c r="G799" s="17" t="str">
        <f t="shared" si="25"/>
        <v/>
      </c>
    </row>
    <row r="800" ht="15" spans="1:7">
      <c r="A800" s="13" t="s">
        <v>1989</v>
      </c>
      <c r="B800" s="25" t="s">
        <v>660</v>
      </c>
      <c r="C800" s="15">
        <v>0</v>
      </c>
      <c r="D800" s="16">
        <v>0</v>
      </c>
      <c r="E800" s="16">
        <v>0</v>
      </c>
      <c r="F800" s="17" t="str">
        <f t="shared" si="24"/>
        <v/>
      </c>
      <c r="G800" s="17" t="str">
        <f t="shared" si="25"/>
        <v/>
      </c>
    </row>
    <row r="801" ht="15" spans="1:7">
      <c r="A801" s="13" t="s">
        <v>1990</v>
      </c>
      <c r="B801" s="25" t="s">
        <v>1991</v>
      </c>
      <c r="C801" s="15">
        <v>396</v>
      </c>
      <c r="D801" s="16">
        <v>1893</v>
      </c>
      <c r="E801" s="16">
        <v>23</v>
      </c>
      <c r="F801" s="17">
        <f t="shared" si="24"/>
        <v>0.058</v>
      </c>
      <c r="G801" s="17">
        <f t="shared" si="25"/>
        <v>0.012</v>
      </c>
    </row>
    <row r="802" ht="15" spans="1:7">
      <c r="A802" s="13" t="s">
        <v>1992</v>
      </c>
      <c r="B802" s="25" t="s">
        <v>1993</v>
      </c>
      <c r="C802" s="15">
        <v>200</v>
      </c>
      <c r="D802" s="16">
        <v>0</v>
      </c>
      <c r="E802" s="16">
        <v>200</v>
      </c>
      <c r="F802" s="17">
        <f t="shared" si="24"/>
        <v>1</v>
      </c>
      <c r="G802" s="17" t="str">
        <f t="shared" si="25"/>
        <v/>
      </c>
    </row>
    <row r="803" ht="15" spans="1:7">
      <c r="A803" s="13" t="s">
        <v>1994</v>
      </c>
      <c r="B803" s="25" t="s">
        <v>1995</v>
      </c>
      <c r="C803" s="15">
        <v>0</v>
      </c>
      <c r="D803" s="16">
        <v>0</v>
      </c>
      <c r="E803" s="16">
        <v>0</v>
      </c>
      <c r="F803" s="17" t="str">
        <f t="shared" si="24"/>
        <v/>
      </c>
      <c r="G803" s="17" t="str">
        <f t="shared" si="25"/>
        <v/>
      </c>
    </row>
    <row r="804" ht="15" spans="1:7">
      <c r="A804" s="13" t="s">
        <v>1996</v>
      </c>
      <c r="B804" s="25" t="s">
        <v>1997</v>
      </c>
      <c r="C804" s="15">
        <v>562</v>
      </c>
      <c r="D804" s="16">
        <v>524</v>
      </c>
      <c r="E804" s="16">
        <v>810</v>
      </c>
      <c r="F804" s="17">
        <f t="shared" si="24"/>
        <v>1.441</v>
      </c>
      <c r="G804" s="17">
        <f t="shared" si="25"/>
        <v>1.546</v>
      </c>
    </row>
    <row r="805" ht="15" spans="1:7">
      <c r="A805" s="13" t="s">
        <v>1998</v>
      </c>
      <c r="B805" s="25" t="s">
        <v>1999</v>
      </c>
      <c r="C805" s="15">
        <v>0</v>
      </c>
      <c r="D805" s="16">
        <v>0</v>
      </c>
      <c r="E805" s="16">
        <v>0</v>
      </c>
      <c r="F805" s="17" t="str">
        <f t="shared" si="24"/>
        <v/>
      </c>
      <c r="G805" s="17" t="str">
        <f t="shared" si="25"/>
        <v/>
      </c>
    </row>
    <row r="806" ht="15" spans="1:7">
      <c r="A806" s="13" t="s">
        <v>2000</v>
      </c>
      <c r="B806" s="25" t="s">
        <v>2001</v>
      </c>
      <c r="C806" s="15">
        <v>0</v>
      </c>
      <c r="D806" s="16">
        <v>105</v>
      </c>
      <c r="E806" s="16">
        <v>276</v>
      </c>
      <c r="F806" s="17" t="str">
        <f t="shared" si="24"/>
        <v/>
      </c>
      <c r="G806" s="17">
        <f t="shared" si="25"/>
        <v>2.629</v>
      </c>
    </row>
    <row r="807" ht="15" spans="1:7">
      <c r="A807" s="13" t="s">
        <v>2002</v>
      </c>
      <c r="B807" s="25" t="s">
        <v>2003</v>
      </c>
      <c r="C807" s="15">
        <v>30</v>
      </c>
      <c r="D807" s="16">
        <v>27</v>
      </c>
      <c r="E807" s="16">
        <v>22</v>
      </c>
      <c r="F807" s="17">
        <f t="shared" si="24"/>
        <v>0.733</v>
      </c>
      <c r="G807" s="17">
        <f t="shared" si="25"/>
        <v>0.815</v>
      </c>
    </row>
    <row r="808" ht="15" spans="1:7">
      <c r="A808" s="13" t="s">
        <v>2004</v>
      </c>
      <c r="B808" s="25" t="s">
        <v>2005</v>
      </c>
      <c r="C808" s="15">
        <v>0</v>
      </c>
      <c r="D808" s="16">
        <v>0</v>
      </c>
      <c r="E808" s="16">
        <v>0</v>
      </c>
      <c r="F808" s="17" t="str">
        <f t="shared" si="24"/>
        <v/>
      </c>
      <c r="G808" s="17" t="str">
        <f t="shared" si="25"/>
        <v/>
      </c>
    </row>
    <row r="809" ht="15" spans="1:7">
      <c r="A809" s="13" t="s">
        <v>2006</v>
      </c>
      <c r="B809" s="25" t="s">
        <v>2007</v>
      </c>
      <c r="C809" s="15">
        <v>0</v>
      </c>
      <c r="D809" s="16">
        <v>246</v>
      </c>
      <c r="E809" s="16">
        <v>140</v>
      </c>
      <c r="F809" s="17" t="str">
        <f t="shared" si="24"/>
        <v/>
      </c>
      <c r="G809" s="17">
        <f t="shared" si="25"/>
        <v>0.569</v>
      </c>
    </row>
    <row r="810" ht="15" spans="1:7">
      <c r="A810" s="13" t="s">
        <v>2008</v>
      </c>
      <c r="B810" s="25" t="s">
        <v>2009</v>
      </c>
      <c r="C810" s="15">
        <v>40</v>
      </c>
      <c r="D810" s="16">
        <v>67</v>
      </c>
      <c r="E810" s="16">
        <v>60</v>
      </c>
      <c r="F810" s="17">
        <f t="shared" si="24"/>
        <v>1.5</v>
      </c>
      <c r="G810" s="17">
        <f t="shared" si="25"/>
        <v>0.896</v>
      </c>
    </row>
    <row r="811" ht="15" spans="1:7">
      <c r="A811" s="13" t="s">
        <v>2010</v>
      </c>
      <c r="B811" s="25" t="s">
        <v>2011</v>
      </c>
      <c r="C811" s="15">
        <v>0</v>
      </c>
      <c r="D811" s="16">
        <v>0</v>
      </c>
      <c r="E811" s="16">
        <v>0</v>
      </c>
      <c r="F811" s="17" t="str">
        <f t="shared" si="24"/>
        <v/>
      </c>
      <c r="G811" s="17" t="str">
        <f t="shared" si="25"/>
        <v/>
      </c>
    </row>
    <row r="812" ht="15" spans="1:7">
      <c r="A812" s="13" t="s">
        <v>2012</v>
      </c>
      <c r="B812" s="25" t="s">
        <v>2013</v>
      </c>
      <c r="C812" s="15">
        <v>220</v>
      </c>
      <c r="D812" s="16">
        <v>2</v>
      </c>
      <c r="E812" s="16">
        <v>142</v>
      </c>
      <c r="F812" s="17">
        <f t="shared" si="24"/>
        <v>0.645</v>
      </c>
      <c r="G812" s="17">
        <f t="shared" si="25"/>
        <v>71</v>
      </c>
    </row>
    <row r="813" ht="15" spans="1:7">
      <c r="A813" s="13" t="s">
        <v>2014</v>
      </c>
      <c r="B813" s="25" t="s">
        <v>2015</v>
      </c>
      <c r="C813" s="15">
        <v>0</v>
      </c>
      <c r="D813" s="16">
        <v>0</v>
      </c>
      <c r="E813" s="16">
        <v>0</v>
      </c>
      <c r="F813" s="17" t="str">
        <f t="shared" si="24"/>
        <v/>
      </c>
      <c r="G813" s="17" t="str">
        <f t="shared" si="25"/>
        <v/>
      </c>
    </row>
    <row r="814" ht="15" spans="1:7">
      <c r="A814" s="13" t="s">
        <v>2016</v>
      </c>
      <c r="B814" s="25" t="s">
        <v>2017</v>
      </c>
      <c r="C814" s="15">
        <v>0</v>
      </c>
      <c r="D814" s="16">
        <v>0</v>
      </c>
      <c r="E814" s="16">
        <v>195</v>
      </c>
      <c r="F814" s="17" t="str">
        <f t="shared" si="24"/>
        <v/>
      </c>
      <c r="G814" s="17" t="str">
        <f t="shared" si="25"/>
        <v/>
      </c>
    </row>
    <row r="815" ht="15" spans="1:7">
      <c r="A815" s="13" t="s">
        <v>2018</v>
      </c>
      <c r="B815" s="25" t="s">
        <v>2019</v>
      </c>
      <c r="C815" s="15">
        <v>0</v>
      </c>
      <c r="D815" s="16">
        <v>0</v>
      </c>
      <c r="E815" s="16">
        <v>0</v>
      </c>
      <c r="F815" s="17" t="str">
        <f t="shared" si="24"/>
        <v/>
      </c>
      <c r="G815" s="17" t="str">
        <f t="shared" si="25"/>
        <v/>
      </c>
    </row>
    <row r="816" ht="15" spans="1:7">
      <c r="A816" s="13" t="s">
        <v>2020</v>
      </c>
      <c r="B816" s="25" t="s">
        <v>2021</v>
      </c>
      <c r="C816" s="15">
        <v>49</v>
      </c>
      <c r="D816" s="16">
        <v>50</v>
      </c>
      <c r="E816" s="16">
        <v>85</v>
      </c>
      <c r="F816" s="17">
        <f t="shared" si="24"/>
        <v>1.735</v>
      </c>
      <c r="G816" s="17">
        <f t="shared" si="25"/>
        <v>1.7</v>
      </c>
    </row>
    <row r="817" ht="15" spans="1:7">
      <c r="A817" s="13" t="s">
        <v>2022</v>
      </c>
      <c r="B817" s="25" t="s">
        <v>642</v>
      </c>
      <c r="C817" s="15">
        <v>0</v>
      </c>
      <c r="D817" s="16">
        <v>0</v>
      </c>
      <c r="E817" s="16">
        <v>0</v>
      </c>
      <c r="F817" s="17" t="str">
        <f t="shared" si="24"/>
        <v/>
      </c>
      <c r="G817" s="17" t="str">
        <f t="shared" si="25"/>
        <v/>
      </c>
    </row>
    <row r="818" ht="15" spans="1:7">
      <c r="A818" s="13" t="s">
        <v>2023</v>
      </c>
      <c r="B818" s="25" t="s">
        <v>644</v>
      </c>
      <c r="C818" s="15">
        <v>0</v>
      </c>
      <c r="D818" s="16">
        <v>0</v>
      </c>
      <c r="E818" s="16">
        <v>0</v>
      </c>
      <c r="F818" s="17" t="str">
        <f t="shared" si="24"/>
        <v/>
      </c>
      <c r="G818" s="17" t="str">
        <f t="shared" si="25"/>
        <v/>
      </c>
    </row>
    <row r="819" ht="15" spans="1:7">
      <c r="A819" s="13" t="s">
        <v>2024</v>
      </c>
      <c r="B819" s="25" t="s">
        <v>646</v>
      </c>
      <c r="C819" s="15">
        <v>0</v>
      </c>
      <c r="D819" s="16">
        <v>0</v>
      </c>
      <c r="E819" s="16">
        <v>0</v>
      </c>
      <c r="F819" s="17" t="str">
        <f t="shared" si="24"/>
        <v/>
      </c>
      <c r="G819" s="17" t="str">
        <f t="shared" si="25"/>
        <v/>
      </c>
    </row>
    <row r="820" ht="15" spans="1:7">
      <c r="A820" s="13" t="s">
        <v>2025</v>
      </c>
      <c r="B820" s="25" t="s">
        <v>2026</v>
      </c>
      <c r="C820" s="15">
        <v>0</v>
      </c>
      <c r="D820" s="16">
        <v>0</v>
      </c>
      <c r="E820" s="16">
        <v>0</v>
      </c>
      <c r="F820" s="17" t="str">
        <f t="shared" si="24"/>
        <v/>
      </c>
      <c r="G820" s="17" t="str">
        <f t="shared" si="25"/>
        <v/>
      </c>
    </row>
    <row r="821" ht="15" spans="1:7">
      <c r="A821" s="13" t="s">
        <v>2027</v>
      </c>
      <c r="B821" s="25" t="s">
        <v>2028</v>
      </c>
      <c r="C821" s="15">
        <v>0</v>
      </c>
      <c r="D821" s="16">
        <v>7</v>
      </c>
      <c r="E821" s="16">
        <v>0</v>
      </c>
      <c r="F821" s="17" t="str">
        <f t="shared" si="24"/>
        <v/>
      </c>
      <c r="G821" s="17">
        <f t="shared" si="25"/>
        <v>0</v>
      </c>
    </row>
    <row r="822" ht="15" spans="1:7">
      <c r="A822" s="13" t="s">
        <v>2029</v>
      </c>
      <c r="B822" s="25" t="s">
        <v>2030</v>
      </c>
      <c r="C822" s="15">
        <v>0</v>
      </c>
      <c r="D822" s="16">
        <v>0</v>
      </c>
      <c r="E822" s="16">
        <v>0</v>
      </c>
      <c r="F822" s="17" t="str">
        <f t="shared" si="24"/>
        <v/>
      </c>
      <c r="G822" s="17" t="str">
        <f t="shared" si="25"/>
        <v/>
      </c>
    </row>
    <row r="823" ht="15" spans="1:7">
      <c r="A823" s="13" t="s">
        <v>2031</v>
      </c>
      <c r="B823" s="25" t="s">
        <v>2032</v>
      </c>
      <c r="C823" s="15">
        <v>0</v>
      </c>
      <c r="D823" s="16">
        <v>0</v>
      </c>
      <c r="E823" s="16">
        <v>0</v>
      </c>
      <c r="F823" s="17" t="str">
        <f t="shared" si="24"/>
        <v/>
      </c>
      <c r="G823" s="17" t="str">
        <f t="shared" si="25"/>
        <v/>
      </c>
    </row>
    <row r="824" ht="15" spans="1:7">
      <c r="A824" s="13" t="s">
        <v>2033</v>
      </c>
      <c r="B824" s="25" t="s">
        <v>2034</v>
      </c>
      <c r="C824" s="15">
        <v>0</v>
      </c>
      <c r="D824" s="16">
        <v>0</v>
      </c>
      <c r="E824" s="16">
        <v>0</v>
      </c>
      <c r="F824" s="17" t="str">
        <f t="shared" si="24"/>
        <v/>
      </c>
      <c r="G824" s="17" t="str">
        <f t="shared" si="25"/>
        <v/>
      </c>
    </row>
    <row r="825" ht="15" spans="1:7">
      <c r="A825" s="13" t="s">
        <v>2035</v>
      </c>
      <c r="B825" s="25" t="s">
        <v>2036</v>
      </c>
      <c r="C825" s="15">
        <v>0</v>
      </c>
      <c r="D825" s="16">
        <v>0</v>
      </c>
      <c r="E825" s="16">
        <v>0</v>
      </c>
      <c r="F825" s="17" t="str">
        <f t="shared" si="24"/>
        <v/>
      </c>
      <c r="G825" s="17" t="str">
        <f t="shared" si="25"/>
        <v/>
      </c>
    </row>
    <row r="826" ht="15" spans="1:7">
      <c r="A826" s="13" t="s">
        <v>2037</v>
      </c>
      <c r="B826" s="25" t="s">
        <v>2038</v>
      </c>
      <c r="C826" s="15">
        <v>0</v>
      </c>
      <c r="D826" s="16">
        <v>0</v>
      </c>
      <c r="E826" s="16">
        <v>0</v>
      </c>
      <c r="F826" s="17" t="str">
        <f t="shared" si="24"/>
        <v/>
      </c>
      <c r="G826" s="17" t="str">
        <f t="shared" si="25"/>
        <v/>
      </c>
    </row>
    <row r="827" ht="15" spans="1:7">
      <c r="A827" s="13" t="s">
        <v>2039</v>
      </c>
      <c r="B827" s="25" t="s">
        <v>2040</v>
      </c>
      <c r="C827" s="15">
        <v>0</v>
      </c>
      <c r="D827" s="16">
        <v>0</v>
      </c>
      <c r="E827" s="16">
        <v>0</v>
      </c>
      <c r="F827" s="17" t="str">
        <f t="shared" si="24"/>
        <v/>
      </c>
      <c r="G827" s="17" t="str">
        <f t="shared" si="25"/>
        <v/>
      </c>
    </row>
    <row r="828" ht="15" spans="1:7">
      <c r="A828" s="13" t="s">
        <v>2041</v>
      </c>
      <c r="B828" s="25" t="s">
        <v>2042</v>
      </c>
      <c r="C828" s="15">
        <v>0</v>
      </c>
      <c r="D828" s="16">
        <v>0</v>
      </c>
      <c r="E828" s="16">
        <v>0</v>
      </c>
      <c r="F828" s="17" t="str">
        <f t="shared" si="24"/>
        <v/>
      </c>
      <c r="G828" s="17" t="str">
        <f t="shared" si="25"/>
        <v/>
      </c>
    </row>
    <row r="829" ht="15" spans="1:7">
      <c r="A829" s="13" t="s">
        <v>2043</v>
      </c>
      <c r="B829" s="25" t="s">
        <v>2044</v>
      </c>
      <c r="C829" s="15">
        <v>0</v>
      </c>
      <c r="D829" s="16">
        <v>0</v>
      </c>
      <c r="E829" s="16">
        <v>0</v>
      </c>
      <c r="F829" s="17" t="str">
        <f t="shared" si="24"/>
        <v/>
      </c>
      <c r="G829" s="17" t="str">
        <f t="shared" si="25"/>
        <v/>
      </c>
    </row>
    <row r="830" ht="15" spans="1:7">
      <c r="A830" s="13" t="s">
        <v>2045</v>
      </c>
      <c r="B830" s="25" t="s">
        <v>2046</v>
      </c>
      <c r="C830" s="15">
        <v>0</v>
      </c>
      <c r="D830" s="16">
        <v>0</v>
      </c>
      <c r="E830" s="16">
        <v>0</v>
      </c>
      <c r="F830" s="17" t="str">
        <f t="shared" si="24"/>
        <v/>
      </c>
      <c r="G830" s="17" t="str">
        <f t="shared" si="25"/>
        <v/>
      </c>
    </row>
    <row r="831" ht="15" spans="1:7">
      <c r="A831" s="13" t="s">
        <v>2047</v>
      </c>
      <c r="B831" s="25" t="s">
        <v>2048</v>
      </c>
      <c r="C831" s="15">
        <v>0</v>
      </c>
      <c r="D831" s="16">
        <v>0</v>
      </c>
      <c r="E831" s="16">
        <v>0</v>
      </c>
      <c r="F831" s="17" t="str">
        <f t="shared" si="24"/>
        <v/>
      </c>
      <c r="G831" s="17" t="str">
        <f t="shared" si="25"/>
        <v/>
      </c>
    </row>
    <row r="832" ht="15" spans="1:7">
      <c r="A832" s="13" t="s">
        <v>2049</v>
      </c>
      <c r="B832" s="25" t="s">
        <v>2050</v>
      </c>
      <c r="C832" s="15">
        <v>0</v>
      </c>
      <c r="D832" s="16">
        <v>0</v>
      </c>
      <c r="E832" s="16">
        <v>0</v>
      </c>
      <c r="F832" s="17" t="str">
        <f t="shared" si="24"/>
        <v/>
      </c>
      <c r="G832" s="17" t="str">
        <f t="shared" si="25"/>
        <v/>
      </c>
    </row>
    <row r="833" ht="15" spans="1:7">
      <c r="A833" s="13" t="s">
        <v>2051</v>
      </c>
      <c r="B833" s="25" t="s">
        <v>2052</v>
      </c>
      <c r="C833" s="15">
        <v>0</v>
      </c>
      <c r="D833" s="16">
        <v>0</v>
      </c>
      <c r="E833" s="16">
        <v>0</v>
      </c>
      <c r="F833" s="17" t="str">
        <f t="shared" si="24"/>
        <v/>
      </c>
      <c r="G833" s="17" t="str">
        <f t="shared" si="25"/>
        <v/>
      </c>
    </row>
    <row r="834" ht="15" spans="1:7">
      <c r="A834" s="13" t="s">
        <v>2053</v>
      </c>
      <c r="B834" s="25" t="s">
        <v>2054</v>
      </c>
      <c r="C834" s="15">
        <v>0</v>
      </c>
      <c r="D834" s="16">
        <v>0</v>
      </c>
      <c r="E834" s="16">
        <v>0</v>
      </c>
      <c r="F834" s="17" t="str">
        <f t="shared" si="24"/>
        <v/>
      </c>
      <c r="G834" s="17" t="str">
        <f t="shared" si="25"/>
        <v/>
      </c>
    </row>
    <row r="835" ht="15" spans="1:7">
      <c r="A835" s="13" t="s">
        <v>2055</v>
      </c>
      <c r="B835" s="25" t="s">
        <v>2056</v>
      </c>
      <c r="C835" s="15">
        <v>0</v>
      </c>
      <c r="D835" s="16">
        <v>0</v>
      </c>
      <c r="E835" s="16">
        <v>0</v>
      </c>
      <c r="F835" s="17" t="str">
        <f t="shared" si="24"/>
        <v/>
      </c>
      <c r="G835" s="17" t="str">
        <f t="shared" si="25"/>
        <v/>
      </c>
    </row>
    <row r="836" ht="15" spans="1:7">
      <c r="A836" s="13" t="s">
        <v>2057</v>
      </c>
      <c r="B836" s="25" t="s">
        <v>2058</v>
      </c>
      <c r="C836" s="15">
        <v>0</v>
      </c>
      <c r="D836" s="16">
        <v>0</v>
      </c>
      <c r="E836" s="16">
        <v>0</v>
      </c>
      <c r="F836" s="17" t="str">
        <f t="shared" si="24"/>
        <v/>
      </c>
      <c r="G836" s="17" t="str">
        <f t="shared" si="25"/>
        <v/>
      </c>
    </row>
    <row r="837" ht="15" spans="1:7">
      <c r="A837" s="13" t="s">
        <v>2059</v>
      </c>
      <c r="B837" s="25" t="s">
        <v>2060</v>
      </c>
      <c r="C837" s="15">
        <v>0</v>
      </c>
      <c r="D837" s="16">
        <v>0</v>
      </c>
      <c r="E837" s="16">
        <v>0</v>
      </c>
      <c r="F837" s="17" t="str">
        <f t="shared" ref="F837:F900" si="26">IFERROR($E837/C837,"")</f>
        <v/>
      </c>
      <c r="G837" s="17" t="str">
        <f t="shared" ref="G837:G900" si="27">IFERROR($E837/D837,"")</f>
        <v/>
      </c>
    </row>
    <row r="838" ht="15" spans="1:7">
      <c r="A838" s="13" t="s">
        <v>2061</v>
      </c>
      <c r="B838" s="25" t="s">
        <v>642</v>
      </c>
      <c r="C838" s="15">
        <v>0</v>
      </c>
      <c r="D838" s="16">
        <v>0</v>
      </c>
      <c r="E838" s="16">
        <v>0</v>
      </c>
      <c r="F838" s="17" t="str">
        <f t="shared" si="26"/>
        <v/>
      </c>
      <c r="G838" s="17" t="str">
        <f t="shared" si="27"/>
        <v/>
      </c>
    </row>
    <row r="839" ht="15" spans="1:7">
      <c r="A839" s="13" t="s">
        <v>2062</v>
      </c>
      <c r="B839" s="25" t="s">
        <v>644</v>
      </c>
      <c r="C839" s="15">
        <v>0</v>
      </c>
      <c r="D839" s="16">
        <v>0</v>
      </c>
      <c r="E839" s="16">
        <v>0</v>
      </c>
      <c r="F839" s="17" t="str">
        <f t="shared" si="26"/>
        <v/>
      </c>
      <c r="G839" s="17" t="str">
        <f t="shared" si="27"/>
        <v/>
      </c>
    </row>
    <row r="840" ht="15" spans="1:7">
      <c r="A840" s="13" t="s">
        <v>2063</v>
      </c>
      <c r="B840" s="25" t="s">
        <v>646</v>
      </c>
      <c r="C840" s="15">
        <v>0</v>
      </c>
      <c r="D840" s="16">
        <v>0</v>
      </c>
      <c r="E840" s="16">
        <v>0</v>
      </c>
      <c r="F840" s="17" t="str">
        <f t="shared" si="26"/>
        <v/>
      </c>
      <c r="G840" s="17" t="str">
        <f t="shared" si="27"/>
        <v/>
      </c>
    </row>
    <row r="841" ht="15" spans="1:7">
      <c r="A841" s="13" t="s">
        <v>2064</v>
      </c>
      <c r="B841" s="25" t="s">
        <v>2065</v>
      </c>
      <c r="C841" s="15">
        <v>0</v>
      </c>
      <c r="D841" s="16">
        <v>0</v>
      </c>
      <c r="E841" s="16">
        <v>0</v>
      </c>
      <c r="F841" s="17" t="str">
        <f t="shared" si="26"/>
        <v/>
      </c>
      <c r="G841" s="17" t="str">
        <f t="shared" si="27"/>
        <v/>
      </c>
    </row>
    <row r="842" ht="15" spans="1:7">
      <c r="A842" s="13" t="s">
        <v>2066</v>
      </c>
      <c r="B842" s="25" t="s">
        <v>2067</v>
      </c>
      <c r="C842" s="15">
        <v>0</v>
      </c>
      <c r="D842" s="16">
        <v>0</v>
      </c>
      <c r="E842" s="16">
        <v>0</v>
      </c>
      <c r="F842" s="17" t="str">
        <f t="shared" si="26"/>
        <v/>
      </c>
      <c r="G842" s="17" t="str">
        <f t="shared" si="27"/>
        <v/>
      </c>
    </row>
    <row r="843" ht="15" spans="1:7">
      <c r="A843" s="13" t="s">
        <v>2068</v>
      </c>
      <c r="B843" s="25" t="s">
        <v>2069</v>
      </c>
      <c r="C843" s="15">
        <v>0</v>
      </c>
      <c r="D843" s="16">
        <v>0</v>
      </c>
      <c r="E843" s="16">
        <v>0</v>
      </c>
      <c r="F843" s="17" t="str">
        <f t="shared" si="26"/>
        <v/>
      </c>
      <c r="G843" s="17" t="str">
        <f t="shared" si="27"/>
        <v/>
      </c>
    </row>
    <row r="844" ht="15" spans="1:7">
      <c r="A844" s="13" t="s">
        <v>2070</v>
      </c>
      <c r="B844" s="25" t="s">
        <v>2071</v>
      </c>
      <c r="C844" s="15">
        <v>0</v>
      </c>
      <c r="D844" s="16">
        <v>0</v>
      </c>
      <c r="E844" s="16">
        <v>0</v>
      </c>
      <c r="F844" s="17" t="str">
        <f t="shared" si="26"/>
        <v/>
      </c>
      <c r="G844" s="17" t="str">
        <f t="shared" si="27"/>
        <v/>
      </c>
    </row>
    <row r="845" ht="15" spans="1:7">
      <c r="A845" s="13" t="s">
        <v>2072</v>
      </c>
      <c r="B845" s="25" t="s">
        <v>2073</v>
      </c>
      <c r="C845" s="15">
        <v>0</v>
      </c>
      <c r="D845" s="16">
        <v>0</v>
      </c>
      <c r="E845" s="16">
        <v>0</v>
      </c>
      <c r="F845" s="17" t="str">
        <f t="shared" si="26"/>
        <v/>
      </c>
      <c r="G845" s="17" t="str">
        <f t="shared" si="27"/>
        <v/>
      </c>
    </row>
    <row r="846" ht="15" spans="1:7">
      <c r="A846" s="13" t="s">
        <v>2074</v>
      </c>
      <c r="B846" s="25" t="s">
        <v>2075</v>
      </c>
      <c r="C846" s="15">
        <v>0</v>
      </c>
      <c r="D846" s="16">
        <v>0</v>
      </c>
      <c r="E846" s="16">
        <v>0</v>
      </c>
      <c r="F846" s="17" t="str">
        <f t="shared" si="26"/>
        <v/>
      </c>
      <c r="G846" s="17" t="str">
        <f t="shared" si="27"/>
        <v/>
      </c>
    </row>
    <row r="847" ht="15" spans="1:7">
      <c r="A847" s="13" t="s">
        <v>2076</v>
      </c>
      <c r="B847" s="25" t="s">
        <v>642</v>
      </c>
      <c r="C847" s="15">
        <v>0</v>
      </c>
      <c r="D847" s="16">
        <v>0</v>
      </c>
      <c r="E847" s="16">
        <v>0</v>
      </c>
      <c r="F847" s="17" t="str">
        <f t="shared" si="26"/>
        <v/>
      </c>
      <c r="G847" s="17" t="str">
        <f t="shared" si="27"/>
        <v/>
      </c>
    </row>
    <row r="848" ht="15" spans="1:7">
      <c r="A848" s="13" t="s">
        <v>2077</v>
      </c>
      <c r="B848" s="25" t="s">
        <v>644</v>
      </c>
      <c r="C848" s="15">
        <v>0</v>
      </c>
      <c r="D848" s="16">
        <v>0</v>
      </c>
      <c r="E848" s="16">
        <v>0</v>
      </c>
      <c r="F848" s="17" t="str">
        <f t="shared" si="26"/>
        <v/>
      </c>
      <c r="G848" s="17" t="str">
        <f t="shared" si="27"/>
        <v/>
      </c>
    </row>
    <row r="849" ht="15" spans="1:7">
      <c r="A849" s="13" t="s">
        <v>2078</v>
      </c>
      <c r="B849" s="25" t="s">
        <v>646</v>
      </c>
      <c r="C849" s="15">
        <v>0</v>
      </c>
      <c r="D849" s="16">
        <v>0</v>
      </c>
      <c r="E849" s="16">
        <v>0</v>
      </c>
      <c r="F849" s="17" t="str">
        <f t="shared" si="26"/>
        <v/>
      </c>
      <c r="G849" s="17" t="str">
        <f t="shared" si="27"/>
        <v/>
      </c>
    </row>
    <row r="850" ht="15" spans="1:7">
      <c r="A850" s="13" t="s">
        <v>2079</v>
      </c>
      <c r="B850" s="25" t="s">
        <v>2080</v>
      </c>
      <c r="C850" s="15">
        <v>0</v>
      </c>
      <c r="D850" s="16">
        <v>0</v>
      </c>
      <c r="E850" s="16">
        <v>0</v>
      </c>
      <c r="F850" s="17" t="str">
        <f t="shared" si="26"/>
        <v/>
      </c>
      <c r="G850" s="17" t="str">
        <f t="shared" si="27"/>
        <v/>
      </c>
    </row>
    <row r="851" ht="15" spans="1:7">
      <c r="A851" s="13" t="s">
        <v>2081</v>
      </c>
      <c r="B851" s="25" t="s">
        <v>2082</v>
      </c>
      <c r="C851" s="15">
        <v>0</v>
      </c>
      <c r="D851" s="16">
        <v>0</v>
      </c>
      <c r="E851" s="16">
        <v>0</v>
      </c>
      <c r="F851" s="17" t="str">
        <f t="shared" si="26"/>
        <v/>
      </c>
      <c r="G851" s="17" t="str">
        <f t="shared" si="27"/>
        <v/>
      </c>
    </row>
    <row r="852" ht="15" spans="1:7">
      <c r="A852" s="13" t="s">
        <v>2083</v>
      </c>
      <c r="B852" s="25" t="s">
        <v>2084</v>
      </c>
      <c r="C852" s="15">
        <v>0</v>
      </c>
      <c r="D852" s="16">
        <v>0</v>
      </c>
      <c r="E852" s="16">
        <v>0</v>
      </c>
      <c r="F852" s="17" t="str">
        <f t="shared" si="26"/>
        <v/>
      </c>
      <c r="G852" s="17" t="str">
        <f t="shared" si="27"/>
        <v/>
      </c>
    </row>
    <row r="853" ht="15" spans="1:7">
      <c r="A853" s="13" t="s">
        <v>2085</v>
      </c>
      <c r="B853" s="25" t="s">
        <v>2086</v>
      </c>
      <c r="C853" s="15">
        <v>0</v>
      </c>
      <c r="D853" s="16">
        <v>0</v>
      </c>
      <c r="E853" s="16">
        <v>0</v>
      </c>
      <c r="F853" s="17" t="str">
        <f t="shared" si="26"/>
        <v/>
      </c>
      <c r="G853" s="17" t="str">
        <f t="shared" si="27"/>
        <v/>
      </c>
    </row>
    <row r="854" ht="15" spans="1:7">
      <c r="A854" s="13" t="s">
        <v>2087</v>
      </c>
      <c r="B854" s="25" t="s">
        <v>2088</v>
      </c>
      <c r="C854" s="15">
        <v>0</v>
      </c>
      <c r="D854" s="16">
        <v>0</v>
      </c>
      <c r="E854" s="16">
        <v>0</v>
      </c>
      <c r="F854" s="17" t="str">
        <f t="shared" si="26"/>
        <v/>
      </c>
      <c r="G854" s="17" t="str">
        <f t="shared" si="27"/>
        <v/>
      </c>
    </row>
    <row r="855" ht="15" spans="1:7">
      <c r="A855" s="13" t="s">
        <v>2089</v>
      </c>
      <c r="B855" s="25" t="s">
        <v>2090</v>
      </c>
      <c r="C855" s="15">
        <v>0</v>
      </c>
      <c r="D855" s="16">
        <v>0</v>
      </c>
      <c r="E855" s="16">
        <v>0</v>
      </c>
      <c r="F855" s="17" t="str">
        <f t="shared" si="26"/>
        <v/>
      </c>
      <c r="G855" s="17" t="str">
        <f t="shared" si="27"/>
        <v/>
      </c>
    </row>
    <row r="856" ht="15" spans="1:7">
      <c r="A856" s="13" t="s">
        <v>2091</v>
      </c>
      <c r="B856" s="25" t="s">
        <v>642</v>
      </c>
      <c r="C856" s="15">
        <v>0</v>
      </c>
      <c r="D856" s="16">
        <v>0</v>
      </c>
      <c r="E856" s="16">
        <v>0</v>
      </c>
      <c r="F856" s="17" t="str">
        <f t="shared" si="26"/>
        <v/>
      </c>
      <c r="G856" s="17" t="str">
        <f t="shared" si="27"/>
        <v/>
      </c>
    </row>
    <row r="857" ht="15" spans="1:7">
      <c r="A857" s="13" t="s">
        <v>2092</v>
      </c>
      <c r="B857" s="25" t="s">
        <v>644</v>
      </c>
      <c r="C857" s="15">
        <v>0</v>
      </c>
      <c r="D857" s="16">
        <v>0</v>
      </c>
      <c r="E857" s="16">
        <v>0</v>
      </c>
      <c r="F857" s="17" t="str">
        <f t="shared" si="26"/>
        <v/>
      </c>
      <c r="G857" s="17" t="str">
        <f t="shared" si="27"/>
        <v/>
      </c>
    </row>
    <row r="858" ht="15" spans="1:7">
      <c r="A858" s="13" t="s">
        <v>2093</v>
      </c>
      <c r="B858" s="25" t="s">
        <v>646</v>
      </c>
      <c r="C858" s="15">
        <v>0</v>
      </c>
      <c r="D858" s="16">
        <v>0</v>
      </c>
      <c r="E858" s="16">
        <v>0</v>
      </c>
      <c r="F858" s="17" t="str">
        <f t="shared" si="26"/>
        <v/>
      </c>
      <c r="G858" s="17" t="str">
        <f t="shared" si="27"/>
        <v/>
      </c>
    </row>
    <row r="859" ht="15" spans="1:7">
      <c r="A859" s="13" t="s">
        <v>2094</v>
      </c>
      <c r="B859" s="25" t="s">
        <v>2073</v>
      </c>
      <c r="C859" s="15">
        <v>0</v>
      </c>
      <c r="D859" s="16">
        <v>0</v>
      </c>
      <c r="E859" s="16">
        <v>0</v>
      </c>
      <c r="F859" s="17" t="str">
        <f t="shared" si="26"/>
        <v/>
      </c>
      <c r="G859" s="17" t="str">
        <f t="shared" si="27"/>
        <v/>
      </c>
    </row>
    <row r="860" ht="15" spans="1:7">
      <c r="A860" s="13" t="s">
        <v>2095</v>
      </c>
      <c r="B860" s="25" t="s">
        <v>2096</v>
      </c>
      <c r="C860" s="15">
        <v>0</v>
      </c>
      <c r="D860" s="16">
        <v>0</v>
      </c>
      <c r="E860" s="16">
        <v>0</v>
      </c>
      <c r="F860" s="17" t="str">
        <f t="shared" si="26"/>
        <v/>
      </c>
      <c r="G860" s="17" t="str">
        <f t="shared" si="27"/>
        <v/>
      </c>
    </row>
    <row r="861" ht="15" spans="1:7">
      <c r="A861" s="13" t="s">
        <v>2097</v>
      </c>
      <c r="B861" s="25" t="s">
        <v>2098</v>
      </c>
      <c r="C861" s="15">
        <v>0</v>
      </c>
      <c r="D861" s="16">
        <v>0</v>
      </c>
      <c r="E861" s="16">
        <v>0</v>
      </c>
      <c r="F861" s="17" t="str">
        <f t="shared" si="26"/>
        <v/>
      </c>
      <c r="G861" s="17" t="str">
        <f t="shared" si="27"/>
        <v/>
      </c>
    </row>
    <row r="862" ht="15" spans="1:7">
      <c r="A862" s="13" t="s">
        <v>2099</v>
      </c>
      <c r="B862" s="25" t="s">
        <v>2100</v>
      </c>
      <c r="C862" s="15">
        <v>0</v>
      </c>
      <c r="D862" s="16">
        <v>0</v>
      </c>
      <c r="E862" s="16">
        <v>0</v>
      </c>
      <c r="F862" s="17" t="str">
        <f t="shared" si="26"/>
        <v/>
      </c>
      <c r="G862" s="17" t="str">
        <f t="shared" si="27"/>
        <v/>
      </c>
    </row>
    <row r="863" ht="15" spans="1:7">
      <c r="A863" s="13" t="s">
        <v>2101</v>
      </c>
      <c r="B863" s="25" t="s">
        <v>2102</v>
      </c>
      <c r="C863" s="15">
        <v>1511</v>
      </c>
      <c r="D863" s="16">
        <v>632</v>
      </c>
      <c r="E863" s="16">
        <v>1181</v>
      </c>
      <c r="F863" s="17">
        <f t="shared" si="26"/>
        <v>0.782</v>
      </c>
      <c r="G863" s="17">
        <f t="shared" si="27"/>
        <v>1.869</v>
      </c>
    </row>
    <row r="864" ht="15" spans="1:7">
      <c r="A864" s="13" t="s">
        <v>2103</v>
      </c>
      <c r="B864" s="25" t="s">
        <v>642</v>
      </c>
      <c r="C864" s="15">
        <v>0</v>
      </c>
      <c r="D864" s="16">
        <v>0</v>
      </c>
      <c r="E864" s="16">
        <v>0</v>
      </c>
      <c r="F864" s="17" t="str">
        <f t="shared" si="26"/>
        <v/>
      </c>
      <c r="G864" s="17" t="str">
        <f t="shared" si="27"/>
        <v/>
      </c>
    </row>
    <row r="865" ht="15" spans="1:7">
      <c r="A865" s="13" t="s">
        <v>2104</v>
      </c>
      <c r="B865" s="25" t="s">
        <v>644</v>
      </c>
      <c r="C865" s="15">
        <v>0</v>
      </c>
      <c r="D865" s="16">
        <v>0</v>
      </c>
      <c r="E865" s="16">
        <v>0</v>
      </c>
      <c r="F865" s="17" t="str">
        <f t="shared" si="26"/>
        <v/>
      </c>
      <c r="G865" s="17" t="str">
        <f t="shared" si="27"/>
        <v/>
      </c>
    </row>
    <row r="866" ht="15" spans="1:7">
      <c r="A866" s="13" t="s">
        <v>2105</v>
      </c>
      <c r="B866" s="25" t="s">
        <v>646</v>
      </c>
      <c r="C866" s="15">
        <v>0</v>
      </c>
      <c r="D866" s="16">
        <v>0</v>
      </c>
      <c r="E866" s="16">
        <v>0</v>
      </c>
      <c r="F866" s="17" t="str">
        <f t="shared" si="26"/>
        <v/>
      </c>
      <c r="G866" s="17" t="str">
        <f t="shared" si="27"/>
        <v/>
      </c>
    </row>
    <row r="867" ht="15" spans="1:7">
      <c r="A867" s="13" t="s">
        <v>2106</v>
      </c>
      <c r="B867" s="25" t="s">
        <v>2107</v>
      </c>
      <c r="C867" s="15">
        <v>0</v>
      </c>
      <c r="D867" s="16">
        <v>0</v>
      </c>
      <c r="E867" s="16">
        <v>0</v>
      </c>
      <c r="F867" s="17" t="str">
        <f t="shared" si="26"/>
        <v/>
      </c>
      <c r="G867" s="17" t="str">
        <f t="shared" si="27"/>
        <v/>
      </c>
    </row>
    <row r="868" ht="15" spans="1:7">
      <c r="A868" s="13" t="s">
        <v>2108</v>
      </c>
      <c r="B868" s="25" t="s">
        <v>2109</v>
      </c>
      <c r="C868" s="15">
        <v>0</v>
      </c>
      <c r="D868" s="16">
        <v>0</v>
      </c>
      <c r="E868" s="16">
        <v>0</v>
      </c>
      <c r="F868" s="17" t="str">
        <f t="shared" si="26"/>
        <v/>
      </c>
      <c r="G868" s="17" t="str">
        <f t="shared" si="27"/>
        <v/>
      </c>
    </row>
    <row r="869" ht="15" spans="1:7">
      <c r="A869" s="13" t="s">
        <v>2110</v>
      </c>
      <c r="B869" s="25" t="s">
        <v>2111</v>
      </c>
      <c r="C869" s="15">
        <v>0</v>
      </c>
      <c r="D869" s="16">
        <v>0</v>
      </c>
      <c r="E869" s="16">
        <v>0</v>
      </c>
      <c r="F869" s="17" t="str">
        <f t="shared" si="26"/>
        <v/>
      </c>
      <c r="G869" s="17" t="str">
        <f t="shared" si="27"/>
        <v/>
      </c>
    </row>
    <row r="870" ht="15" spans="1:7">
      <c r="A870" s="13" t="s">
        <v>2112</v>
      </c>
      <c r="B870" s="25" t="s">
        <v>2113</v>
      </c>
      <c r="C870" s="15">
        <v>0</v>
      </c>
      <c r="D870" s="16">
        <v>0</v>
      </c>
      <c r="E870" s="16">
        <v>0</v>
      </c>
      <c r="F870" s="17" t="str">
        <f t="shared" si="26"/>
        <v/>
      </c>
      <c r="G870" s="17" t="str">
        <f t="shared" si="27"/>
        <v/>
      </c>
    </row>
    <row r="871" ht="15" spans="1:7">
      <c r="A871" s="13" t="s">
        <v>2114</v>
      </c>
      <c r="B871" s="25" t="s">
        <v>2115</v>
      </c>
      <c r="C871" s="15">
        <v>0</v>
      </c>
      <c r="D871" s="16">
        <v>0</v>
      </c>
      <c r="E871" s="16">
        <v>0</v>
      </c>
      <c r="F871" s="17" t="str">
        <f t="shared" si="26"/>
        <v/>
      </c>
      <c r="G871" s="17" t="str">
        <f t="shared" si="27"/>
        <v/>
      </c>
    </row>
    <row r="872" ht="15" spans="1:7">
      <c r="A872" s="13" t="s">
        <v>2116</v>
      </c>
      <c r="B872" s="25" t="s">
        <v>2117</v>
      </c>
      <c r="C872" s="15">
        <v>0</v>
      </c>
      <c r="D872" s="16">
        <v>0</v>
      </c>
      <c r="E872" s="16">
        <v>0</v>
      </c>
      <c r="F872" s="17" t="str">
        <f t="shared" si="26"/>
        <v/>
      </c>
      <c r="G872" s="17" t="str">
        <f t="shared" si="27"/>
        <v/>
      </c>
    </row>
    <row r="873" ht="15" spans="1:7">
      <c r="A873" s="13" t="s">
        <v>2118</v>
      </c>
      <c r="B873" s="25" t="s">
        <v>642</v>
      </c>
      <c r="C873" s="15">
        <v>0</v>
      </c>
      <c r="D873" s="16">
        <v>0</v>
      </c>
      <c r="E873" s="16">
        <v>0</v>
      </c>
      <c r="F873" s="17" t="str">
        <f t="shared" si="26"/>
        <v/>
      </c>
      <c r="G873" s="17" t="str">
        <f t="shared" si="27"/>
        <v/>
      </c>
    </row>
    <row r="874" ht="15" spans="1:7">
      <c r="A874" s="13" t="s">
        <v>2119</v>
      </c>
      <c r="B874" s="25" t="s">
        <v>644</v>
      </c>
      <c r="C874" s="15">
        <v>0</v>
      </c>
      <c r="D874" s="16">
        <v>0</v>
      </c>
      <c r="E874" s="16">
        <v>0</v>
      </c>
      <c r="F874" s="17" t="str">
        <f t="shared" si="26"/>
        <v/>
      </c>
      <c r="G874" s="17" t="str">
        <f t="shared" si="27"/>
        <v/>
      </c>
    </row>
    <row r="875" ht="15" spans="1:7">
      <c r="A875" s="13" t="s">
        <v>2120</v>
      </c>
      <c r="B875" s="25" t="s">
        <v>646</v>
      </c>
      <c r="C875" s="15">
        <v>0</v>
      </c>
      <c r="D875" s="16">
        <v>0</v>
      </c>
      <c r="E875" s="16">
        <v>0</v>
      </c>
      <c r="F875" s="17" t="str">
        <f t="shared" si="26"/>
        <v/>
      </c>
      <c r="G875" s="17" t="str">
        <f t="shared" si="27"/>
        <v/>
      </c>
    </row>
    <row r="876" ht="15" spans="1:7">
      <c r="A876" s="13" t="s">
        <v>2121</v>
      </c>
      <c r="B876" s="25" t="s">
        <v>2122</v>
      </c>
      <c r="C876" s="15">
        <v>0</v>
      </c>
      <c r="D876" s="16">
        <v>0</v>
      </c>
      <c r="E876" s="16">
        <v>0</v>
      </c>
      <c r="F876" s="17" t="str">
        <f t="shared" si="26"/>
        <v/>
      </c>
      <c r="G876" s="17" t="str">
        <f t="shared" si="27"/>
        <v/>
      </c>
    </row>
    <row r="877" ht="15" spans="1:7">
      <c r="A877" s="13" t="s">
        <v>2123</v>
      </c>
      <c r="B877" s="25" t="s">
        <v>2124</v>
      </c>
      <c r="C877" s="15">
        <v>0</v>
      </c>
      <c r="D877" s="16">
        <v>0</v>
      </c>
      <c r="E877" s="16">
        <v>0</v>
      </c>
      <c r="F877" s="17" t="str">
        <f t="shared" si="26"/>
        <v/>
      </c>
      <c r="G877" s="17" t="str">
        <f t="shared" si="27"/>
        <v/>
      </c>
    </row>
    <row r="878" ht="15" spans="1:7">
      <c r="A878" s="13" t="s">
        <v>2125</v>
      </c>
      <c r="B878" s="25" t="s">
        <v>2126</v>
      </c>
      <c r="C878" s="15">
        <v>0</v>
      </c>
      <c r="D878" s="16">
        <v>0</v>
      </c>
      <c r="E878" s="16">
        <v>0</v>
      </c>
      <c r="F878" s="17" t="str">
        <f t="shared" si="26"/>
        <v/>
      </c>
      <c r="G878" s="17" t="str">
        <f t="shared" si="27"/>
        <v/>
      </c>
    </row>
    <row r="879" ht="15" spans="1:7">
      <c r="A879" s="13" t="s">
        <v>2127</v>
      </c>
      <c r="B879" s="25" t="s">
        <v>2128</v>
      </c>
      <c r="C879" s="15">
        <v>0</v>
      </c>
      <c r="D879" s="16">
        <v>0</v>
      </c>
      <c r="E879" s="16">
        <v>0</v>
      </c>
      <c r="F879" s="17" t="str">
        <f t="shared" si="26"/>
        <v/>
      </c>
      <c r="G879" s="17" t="str">
        <f t="shared" si="27"/>
        <v/>
      </c>
    </row>
    <row r="880" ht="15" spans="1:7">
      <c r="A880" s="13" t="s">
        <v>2129</v>
      </c>
      <c r="B880" s="25" t="s">
        <v>2130</v>
      </c>
      <c r="C880" s="15">
        <v>0</v>
      </c>
      <c r="D880" s="16">
        <v>0</v>
      </c>
      <c r="E880" s="16">
        <v>0</v>
      </c>
      <c r="F880" s="17" t="str">
        <f t="shared" si="26"/>
        <v/>
      </c>
      <c r="G880" s="17" t="str">
        <f t="shared" si="27"/>
        <v/>
      </c>
    </row>
    <row r="881" ht="15" spans="1:7">
      <c r="A881" s="13" t="s">
        <v>2131</v>
      </c>
      <c r="B881" s="25" t="s">
        <v>2132</v>
      </c>
      <c r="C881" s="15">
        <v>0</v>
      </c>
      <c r="D881" s="16">
        <v>0</v>
      </c>
      <c r="E881" s="16">
        <v>0</v>
      </c>
      <c r="F881" s="17" t="str">
        <f t="shared" si="26"/>
        <v/>
      </c>
      <c r="G881" s="17" t="str">
        <f t="shared" si="27"/>
        <v/>
      </c>
    </row>
    <row r="882" ht="15" spans="1:7">
      <c r="A882" s="13" t="s">
        <v>2133</v>
      </c>
      <c r="B882" s="25" t="s">
        <v>2134</v>
      </c>
      <c r="C882" s="15">
        <v>0</v>
      </c>
      <c r="D882" s="16">
        <v>0</v>
      </c>
      <c r="E882" s="16">
        <v>0</v>
      </c>
      <c r="F882" s="17" t="str">
        <f t="shared" si="26"/>
        <v/>
      </c>
      <c r="G882" s="17" t="str">
        <f t="shared" si="27"/>
        <v/>
      </c>
    </row>
    <row r="883" ht="15" spans="1:7">
      <c r="A883" s="13" t="s">
        <v>2135</v>
      </c>
      <c r="B883" s="25" t="s">
        <v>2136</v>
      </c>
      <c r="C883" s="15">
        <v>0</v>
      </c>
      <c r="D883" s="16">
        <v>0</v>
      </c>
      <c r="E883" s="16">
        <v>0</v>
      </c>
      <c r="F883" s="17" t="str">
        <f t="shared" si="26"/>
        <v/>
      </c>
      <c r="G883" s="17" t="str">
        <f t="shared" si="27"/>
        <v/>
      </c>
    </row>
    <row r="884" ht="15" spans="1:7">
      <c r="A884" s="13" t="s">
        <v>2137</v>
      </c>
      <c r="B884" s="25" t="s">
        <v>2138</v>
      </c>
      <c r="C884" s="15">
        <v>0</v>
      </c>
      <c r="D884" s="16">
        <v>0</v>
      </c>
      <c r="E884" s="16">
        <v>0</v>
      </c>
      <c r="F884" s="17" t="str">
        <f t="shared" si="26"/>
        <v/>
      </c>
      <c r="G884" s="17" t="str">
        <f t="shared" si="27"/>
        <v/>
      </c>
    </row>
    <row r="885" ht="15" spans="1:7">
      <c r="A885" s="13" t="s">
        <v>2139</v>
      </c>
      <c r="B885" s="25" t="s">
        <v>2140</v>
      </c>
      <c r="C885" s="15">
        <v>0</v>
      </c>
      <c r="D885" s="16">
        <v>0</v>
      </c>
      <c r="E885" s="16">
        <v>0</v>
      </c>
      <c r="F885" s="17" t="str">
        <f t="shared" si="26"/>
        <v/>
      </c>
      <c r="G885" s="17" t="str">
        <f t="shared" si="27"/>
        <v/>
      </c>
    </row>
    <row r="886" ht="15" spans="1:7">
      <c r="A886" s="13" t="s">
        <v>2141</v>
      </c>
      <c r="B886" s="25" t="s">
        <v>2142</v>
      </c>
      <c r="C886" s="15">
        <v>0</v>
      </c>
      <c r="D886" s="16">
        <v>0</v>
      </c>
      <c r="E886" s="16">
        <v>0</v>
      </c>
      <c r="F886" s="17" t="str">
        <f t="shared" si="26"/>
        <v/>
      </c>
      <c r="G886" s="17" t="str">
        <f t="shared" si="27"/>
        <v/>
      </c>
    </row>
    <row r="887" ht="15" spans="1:7">
      <c r="A887" s="13" t="s">
        <v>2143</v>
      </c>
      <c r="B887" s="25" t="s">
        <v>2144</v>
      </c>
      <c r="C887" s="15">
        <v>73</v>
      </c>
      <c r="D887" s="16">
        <v>995</v>
      </c>
      <c r="E887" s="16">
        <v>1808</v>
      </c>
      <c r="F887" s="17">
        <f t="shared" si="26"/>
        <v>24.767</v>
      </c>
      <c r="G887" s="17">
        <f t="shared" si="27"/>
        <v>1.817</v>
      </c>
    </row>
    <row r="888" ht="15" spans="1:7">
      <c r="A888" s="13" t="s">
        <v>2145</v>
      </c>
      <c r="B888" s="25" t="s">
        <v>642</v>
      </c>
      <c r="C888" s="15">
        <v>0</v>
      </c>
      <c r="D888" s="16">
        <v>0</v>
      </c>
      <c r="E888" s="16">
        <v>0</v>
      </c>
      <c r="F888" s="17" t="str">
        <f t="shared" si="26"/>
        <v/>
      </c>
      <c r="G888" s="17" t="str">
        <f t="shared" si="27"/>
        <v/>
      </c>
    </row>
    <row r="889" ht="15" spans="1:7">
      <c r="A889" s="13" t="s">
        <v>2146</v>
      </c>
      <c r="B889" s="25" t="s">
        <v>644</v>
      </c>
      <c r="C889" s="15">
        <v>0</v>
      </c>
      <c r="D889" s="16">
        <v>0</v>
      </c>
      <c r="E889" s="16">
        <v>0</v>
      </c>
      <c r="F889" s="17" t="str">
        <f t="shared" si="26"/>
        <v/>
      </c>
      <c r="G889" s="17" t="str">
        <f t="shared" si="27"/>
        <v/>
      </c>
    </row>
    <row r="890" ht="15" spans="1:7">
      <c r="A890" s="13" t="s">
        <v>2147</v>
      </c>
      <c r="B890" s="25" t="s">
        <v>646</v>
      </c>
      <c r="C890" s="15">
        <v>0</v>
      </c>
      <c r="D890" s="16">
        <v>0</v>
      </c>
      <c r="E890" s="16">
        <v>0</v>
      </c>
      <c r="F890" s="17" t="str">
        <f t="shared" si="26"/>
        <v/>
      </c>
      <c r="G890" s="17" t="str">
        <f t="shared" si="27"/>
        <v/>
      </c>
    </row>
    <row r="891" ht="15" spans="1:7">
      <c r="A891" s="13" t="s">
        <v>2148</v>
      </c>
      <c r="B891" s="25" t="s">
        <v>2149</v>
      </c>
      <c r="C891" s="15">
        <v>0</v>
      </c>
      <c r="D891" s="16">
        <v>0</v>
      </c>
      <c r="E891" s="16">
        <v>0</v>
      </c>
      <c r="F891" s="17" t="str">
        <f t="shared" si="26"/>
        <v/>
      </c>
      <c r="G891" s="17" t="str">
        <f t="shared" si="27"/>
        <v/>
      </c>
    </row>
    <row r="892" ht="15" spans="1:7">
      <c r="A892" s="13" t="s">
        <v>2150</v>
      </c>
      <c r="B892" s="25" t="s">
        <v>642</v>
      </c>
      <c r="C892" s="15">
        <v>0</v>
      </c>
      <c r="D892" s="16">
        <v>0</v>
      </c>
      <c r="E892" s="16">
        <v>0</v>
      </c>
      <c r="F892" s="17" t="str">
        <f t="shared" si="26"/>
        <v/>
      </c>
      <c r="G892" s="17" t="str">
        <f t="shared" si="27"/>
        <v/>
      </c>
    </row>
    <row r="893" ht="15" spans="1:7">
      <c r="A893" s="13" t="s">
        <v>2151</v>
      </c>
      <c r="B893" s="25" t="s">
        <v>644</v>
      </c>
      <c r="C893" s="15">
        <v>0</v>
      </c>
      <c r="D893" s="16">
        <v>0</v>
      </c>
      <c r="E893" s="16">
        <v>0</v>
      </c>
      <c r="F893" s="17" t="str">
        <f t="shared" si="26"/>
        <v/>
      </c>
      <c r="G893" s="17" t="str">
        <f t="shared" si="27"/>
        <v/>
      </c>
    </row>
    <row r="894" ht="15" spans="1:7">
      <c r="A894" s="13" t="s">
        <v>2152</v>
      </c>
      <c r="B894" s="25" t="s">
        <v>646</v>
      </c>
      <c r="C894" s="15">
        <v>0</v>
      </c>
      <c r="D894" s="16">
        <v>0</v>
      </c>
      <c r="E894" s="16">
        <v>0</v>
      </c>
      <c r="F894" s="17" t="str">
        <f t="shared" si="26"/>
        <v/>
      </c>
      <c r="G894" s="17" t="str">
        <f t="shared" si="27"/>
        <v/>
      </c>
    </row>
    <row r="895" ht="15" spans="1:7">
      <c r="A895" s="13" t="s">
        <v>2153</v>
      </c>
      <c r="B895" s="25" t="s">
        <v>2154</v>
      </c>
      <c r="C895" s="15">
        <v>0</v>
      </c>
      <c r="D895" s="16">
        <v>0</v>
      </c>
      <c r="E895" s="16">
        <v>0</v>
      </c>
      <c r="F895" s="17" t="str">
        <f t="shared" si="26"/>
        <v/>
      </c>
      <c r="G895" s="17" t="str">
        <f t="shared" si="27"/>
        <v/>
      </c>
    </row>
    <row r="896" ht="15" spans="1:7">
      <c r="A896" s="13" t="s">
        <v>2155</v>
      </c>
      <c r="B896" s="25" t="s">
        <v>2156</v>
      </c>
      <c r="C896" s="15">
        <v>0</v>
      </c>
      <c r="D896" s="16">
        <v>0</v>
      </c>
      <c r="E896" s="16">
        <v>0</v>
      </c>
      <c r="F896" s="17" t="str">
        <f t="shared" si="26"/>
        <v/>
      </c>
      <c r="G896" s="17" t="str">
        <f t="shared" si="27"/>
        <v/>
      </c>
    </row>
    <row r="897" ht="15" spans="1:7">
      <c r="A897" s="13" t="s">
        <v>2157</v>
      </c>
      <c r="B897" s="25" t="s">
        <v>2158</v>
      </c>
      <c r="C897" s="15">
        <v>0</v>
      </c>
      <c r="D897" s="16">
        <v>0</v>
      </c>
      <c r="E897" s="16">
        <v>0</v>
      </c>
      <c r="F897" s="17" t="str">
        <f t="shared" si="26"/>
        <v/>
      </c>
      <c r="G897" s="17" t="str">
        <f t="shared" si="27"/>
        <v/>
      </c>
    </row>
    <row r="898" ht="15" spans="1:7">
      <c r="A898" s="13" t="s">
        <v>2159</v>
      </c>
      <c r="B898" s="25" t="s">
        <v>2160</v>
      </c>
      <c r="C898" s="15">
        <v>0</v>
      </c>
      <c r="D898" s="16">
        <v>0</v>
      </c>
      <c r="E898" s="16">
        <v>0</v>
      </c>
      <c r="F898" s="17" t="str">
        <f t="shared" si="26"/>
        <v/>
      </c>
      <c r="G898" s="17" t="str">
        <f t="shared" si="27"/>
        <v/>
      </c>
    </row>
    <row r="899" ht="15" spans="1:7">
      <c r="A899" s="13" t="s">
        <v>2161</v>
      </c>
      <c r="B899" s="25" t="s">
        <v>2162</v>
      </c>
      <c r="C899" s="15">
        <v>0</v>
      </c>
      <c r="D899" s="16">
        <v>15</v>
      </c>
      <c r="E899" s="16">
        <v>5</v>
      </c>
      <c r="F899" s="17" t="str">
        <f t="shared" si="26"/>
        <v/>
      </c>
      <c r="G899" s="17">
        <f t="shared" si="27"/>
        <v>0.333</v>
      </c>
    </row>
    <row r="900" ht="15" spans="1:7">
      <c r="A900" s="13" t="s">
        <v>2163</v>
      </c>
      <c r="B900" s="25" t="s">
        <v>660</v>
      </c>
      <c r="C900" s="15">
        <v>0</v>
      </c>
      <c r="D900" s="16">
        <v>0</v>
      </c>
      <c r="E900" s="16">
        <v>0</v>
      </c>
      <c r="F900" s="17" t="str">
        <f t="shared" si="26"/>
        <v/>
      </c>
      <c r="G900" s="17" t="str">
        <f t="shared" si="27"/>
        <v/>
      </c>
    </row>
    <row r="901" ht="15" spans="1:7">
      <c r="A901" s="13" t="s">
        <v>2164</v>
      </c>
      <c r="B901" s="25" t="s">
        <v>2165</v>
      </c>
      <c r="C901" s="15">
        <v>0</v>
      </c>
      <c r="D901" s="16">
        <v>119</v>
      </c>
      <c r="E901" s="16">
        <v>100</v>
      </c>
      <c r="F901" s="17" t="str">
        <f t="shared" ref="F901:F964" si="28">IFERROR($E901/C901,"")</f>
        <v/>
      </c>
      <c r="G901" s="17">
        <f t="shared" ref="G901:G964" si="29">IFERROR($E901/D901,"")</f>
        <v>0.84</v>
      </c>
    </row>
    <row r="902" ht="15" spans="1:7">
      <c r="A902" s="13" t="s">
        <v>2166</v>
      </c>
      <c r="B902" s="25" t="s">
        <v>642</v>
      </c>
      <c r="C902" s="15">
        <v>0</v>
      </c>
      <c r="D902" s="16">
        <v>0</v>
      </c>
      <c r="E902" s="16">
        <v>0</v>
      </c>
      <c r="F902" s="17" t="str">
        <f t="shared" si="28"/>
        <v/>
      </c>
      <c r="G902" s="17" t="str">
        <f t="shared" si="29"/>
        <v/>
      </c>
    </row>
    <row r="903" ht="15" spans="1:7">
      <c r="A903" s="13" t="s">
        <v>2167</v>
      </c>
      <c r="B903" s="25" t="s">
        <v>644</v>
      </c>
      <c r="C903" s="15">
        <v>0</v>
      </c>
      <c r="D903" s="16">
        <v>0</v>
      </c>
      <c r="E903" s="16">
        <v>0</v>
      </c>
      <c r="F903" s="17" t="str">
        <f t="shared" si="28"/>
        <v/>
      </c>
      <c r="G903" s="17" t="str">
        <f t="shared" si="29"/>
        <v/>
      </c>
    </row>
    <row r="904" ht="15" spans="1:7">
      <c r="A904" s="13" t="s">
        <v>2168</v>
      </c>
      <c r="B904" s="25" t="s">
        <v>646</v>
      </c>
      <c r="C904" s="15">
        <v>0</v>
      </c>
      <c r="D904" s="16">
        <v>0</v>
      </c>
      <c r="E904" s="16">
        <v>0</v>
      </c>
      <c r="F904" s="17" t="str">
        <f t="shared" si="28"/>
        <v/>
      </c>
      <c r="G904" s="17" t="str">
        <f t="shared" si="29"/>
        <v/>
      </c>
    </row>
    <row r="905" ht="15" spans="1:7">
      <c r="A905" s="13" t="s">
        <v>2169</v>
      </c>
      <c r="B905" s="25" t="s">
        <v>2170</v>
      </c>
      <c r="C905" s="15">
        <v>0</v>
      </c>
      <c r="D905" s="16">
        <v>0</v>
      </c>
      <c r="E905" s="16">
        <v>0</v>
      </c>
      <c r="F905" s="17" t="str">
        <f t="shared" si="28"/>
        <v/>
      </c>
      <c r="G905" s="17" t="str">
        <f t="shared" si="29"/>
        <v/>
      </c>
    </row>
    <row r="906" ht="15" spans="1:7">
      <c r="A906" s="13" t="s">
        <v>2171</v>
      </c>
      <c r="B906" s="25" t="s">
        <v>2172</v>
      </c>
      <c r="C906" s="15">
        <v>0</v>
      </c>
      <c r="D906" s="16">
        <v>0</v>
      </c>
      <c r="E906" s="16">
        <v>0</v>
      </c>
      <c r="F906" s="17" t="str">
        <f t="shared" si="28"/>
        <v/>
      </c>
      <c r="G906" s="17" t="str">
        <f t="shared" si="29"/>
        <v/>
      </c>
    </row>
    <row r="907" ht="15" spans="1:7">
      <c r="A907" s="13" t="s">
        <v>2173</v>
      </c>
      <c r="B907" s="25" t="s">
        <v>2174</v>
      </c>
      <c r="C907" s="15">
        <v>0</v>
      </c>
      <c r="D907" s="16">
        <v>0</v>
      </c>
      <c r="E907" s="16">
        <v>0</v>
      </c>
      <c r="F907" s="17" t="str">
        <f t="shared" si="28"/>
        <v/>
      </c>
      <c r="G907" s="17" t="str">
        <f t="shared" si="29"/>
        <v/>
      </c>
    </row>
    <row r="908" ht="15" spans="1:7">
      <c r="A908" s="13" t="s">
        <v>2175</v>
      </c>
      <c r="B908" s="25" t="s">
        <v>642</v>
      </c>
      <c r="C908" s="15">
        <v>0</v>
      </c>
      <c r="D908" s="16">
        <v>0</v>
      </c>
      <c r="E908" s="16">
        <v>0</v>
      </c>
      <c r="F908" s="17" t="str">
        <f t="shared" si="28"/>
        <v/>
      </c>
      <c r="G908" s="17" t="str">
        <f t="shared" si="29"/>
        <v/>
      </c>
    </row>
    <row r="909" ht="15" spans="1:7">
      <c r="A909" s="13" t="s">
        <v>2176</v>
      </c>
      <c r="B909" s="25" t="s">
        <v>644</v>
      </c>
      <c r="C909" s="15">
        <v>0</v>
      </c>
      <c r="D909" s="16">
        <v>0</v>
      </c>
      <c r="E909" s="16">
        <v>0</v>
      </c>
      <c r="F909" s="17" t="str">
        <f t="shared" si="28"/>
        <v/>
      </c>
      <c r="G909" s="17" t="str">
        <f t="shared" si="29"/>
        <v/>
      </c>
    </row>
    <row r="910" ht="15" spans="1:7">
      <c r="A910" s="13" t="s">
        <v>2177</v>
      </c>
      <c r="B910" s="25" t="s">
        <v>646</v>
      </c>
      <c r="C910" s="15">
        <v>0</v>
      </c>
      <c r="D910" s="16">
        <v>0</v>
      </c>
      <c r="E910" s="16">
        <v>0</v>
      </c>
      <c r="F910" s="17" t="str">
        <f t="shared" si="28"/>
        <v/>
      </c>
      <c r="G910" s="17" t="str">
        <f t="shared" si="29"/>
        <v/>
      </c>
    </row>
    <row r="911" ht="15" spans="1:7">
      <c r="A911" s="13" t="s">
        <v>2178</v>
      </c>
      <c r="B911" s="25" t="s">
        <v>2179</v>
      </c>
      <c r="C911" s="15">
        <v>0</v>
      </c>
      <c r="D911" s="16">
        <v>0</v>
      </c>
      <c r="E911" s="16">
        <v>0</v>
      </c>
      <c r="F911" s="17" t="str">
        <f t="shared" si="28"/>
        <v/>
      </c>
      <c r="G911" s="17" t="str">
        <f t="shared" si="29"/>
        <v/>
      </c>
    </row>
    <row r="912" ht="15" spans="1:7">
      <c r="A912" s="13" t="s">
        <v>2180</v>
      </c>
      <c r="B912" s="25" t="s">
        <v>2181</v>
      </c>
      <c r="C912" s="15">
        <v>28000</v>
      </c>
      <c r="D912" s="16">
        <v>2268</v>
      </c>
      <c r="E912" s="16">
        <v>19210</v>
      </c>
      <c r="F912" s="17">
        <f t="shared" si="28"/>
        <v>0.686</v>
      </c>
      <c r="G912" s="17">
        <f t="shared" si="29"/>
        <v>8.47</v>
      </c>
    </row>
    <row r="913" ht="15" spans="1:7">
      <c r="A913" s="13" t="s">
        <v>2182</v>
      </c>
      <c r="B913" s="25" t="s">
        <v>2183</v>
      </c>
      <c r="C913" s="15">
        <v>0</v>
      </c>
      <c r="D913" s="16">
        <v>0</v>
      </c>
      <c r="E913" s="16">
        <v>0</v>
      </c>
      <c r="F913" s="17" t="str">
        <f t="shared" si="28"/>
        <v/>
      </c>
      <c r="G913" s="17" t="str">
        <f t="shared" si="29"/>
        <v/>
      </c>
    </row>
    <row r="914" ht="15" spans="1:7">
      <c r="A914" s="13" t="s">
        <v>2184</v>
      </c>
      <c r="B914" s="25" t="s">
        <v>2185</v>
      </c>
      <c r="C914" s="15">
        <v>0</v>
      </c>
      <c r="D914" s="16">
        <v>7900</v>
      </c>
      <c r="E914" s="16">
        <v>30</v>
      </c>
      <c r="F914" s="17" t="str">
        <f t="shared" si="28"/>
        <v/>
      </c>
      <c r="G914" s="17">
        <f t="shared" si="29"/>
        <v>0.004</v>
      </c>
    </row>
    <row r="915" ht="15" spans="1:7">
      <c r="A915" s="13" t="s">
        <v>2186</v>
      </c>
      <c r="B915" s="25" t="s">
        <v>2187</v>
      </c>
      <c r="C915" s="15">
        <v>0</v>
      </c>
      <c r="D915" s="16">
        <v>0</v>
      </c>
      <c r="E915" s="16">
        <v>0</v>
      </c>
      <c r="F915" s="17" t="str">
        <f t="shared" si="28"/>
        <v/>
      </c>
      <c r="G915" s="17" t="str">
        <f t="shared" si="29"/>
        <v/>
      </c>
    </row>
    <row r="916" ht="15" spans="1:7">
      <c r="A916" s="13" t="s">
        <v>2188</v>
      </c>
      <c r="B916" s="25" t="s">
        <v>2189</v>
      </c>
      <c r="C916" s="15">
        <v>0</v>
      </c>
      <c r="D916" s="16">
        <v>0</v>
      </c>
      <c r="E916" s="16">
        <v>0</v>
      </c>
      <c r="F916" s="17" t="str">
        <f t="shared" si="28"/>
        <v/>
      </c>
      <c r="G916" s="17" t="str">
        <f t="shared" si="29"/>
        <v/>
      </c>
    </row>
    <row r="917" ht="15" spans="1:7">
      <c r="A917" s="13" t="s">
        <v>2190</v>
      </c>
      <c r="B917" s="25" t="s">
        <v>2191</v>
      </c>
      <c r="C917" s="15">
        <v>0</v>
      </c>
      <c r="D917" s="16">
        <v>0</v>
      </c>
      <c r="E917" s="16">
        <v>0</v>
      </c>
      <c r="F917" s="17" t="str">
        <f t="shared" si="28"/>
        <v/>
      </c>
      <c r="G917" s="17" t="str">
        <f t="shared" si="29"/>
        <v/>
      </c>
    </row>
    <row r="918" ht="15" spans="1:7">
      <c r="A918" s="13" t="s">
        <v>2192</v>
      </c>
      <c r="B918" s="25" t="s">
        <v>2193</v>
      </c>
      <c r="C918" s="15">
        <v>0</v>
      </c>
      <c r="D918" s="16">
        <v>0</v>
      </c>
      <c r="E918" s="16">
        <v>0</v>
      </c>
      <c r="F918" s="17" t="str">
        <f t="shared" si="28"/>
        <v/>
      </c>
      <c r="G918" s="17" t="str">
        <f t="shared" si="29"/>
        <v/>
      </c>
    </row>
    <row r="919" ht="15" spans="1:7">
      <c r="A919" s="13" t="s">
        <v>2194</v>
      </c>
      <c r="B919" s="25" t="s">
        <v>2195</v>
      </c>
      <c r="C919" s="15">
        <v>11</v>
      </c>
      <c r="D919" s="16">
        <v>11</v>
      </c>
      <c r="E919" s="16">
        <v>27</v>
      </c>
      <c r="F919" s="17">
        <f t="shared" si="28"/>
        <v>2.455</v>
      </c>
      <c r="G919" s="17">
        <f t="shared" si="29"/>
        <v>2.455</v>
      </c>
    </row>
    <row r="920" ht="15" spans="1:7">
      <c r="A920" s="13" t="s">
        <v>2196</v>
      </c>
      <c r="B920" s="25" t="s">
        <v>642</v>
      </c>
      <c r="C920" s="15">
        <v>0</v>
      </c>
      <c r="D920" s="16">
        <v>0</v>
      </c>
      <c r="E920" s="16">
        <v>0</v>
      </c>
      <c r="F920" s="17" t="str">
        <f t="shared" si="28"/>
        <v/>
      </c>
      <c r="G920" s="17" t="str">
        <f t="shared" si="29"/>
        <v/>
      </c>
    </row>
    <row r="921" ht="15" spans="1:7">
      <c r="A921" s="13" t="s">
        <v>2197</v>
      </c>
      <c r="B921" s="25" t="s">
        <v>644</v>
      </c>
      <c r="C921" s="15">
        <v>0</v>
      </c>
      <c r="D921" s="16">
        <v>0</v>
      </c>
      <c r="E921" s="16">
        <v>0</v>
      </c>
      <c r="F921" s="17" t="str">
        <f t="shared" si="28"/>
        <v/>
      </c>
      <c r="G921" s="17" t="str">
        <f t="shared" si="29"/>
        <v/>
      </c>
    </row>
    <row r="922" ht="15" spans="1:7">
      <c r="A922" s="13" t="s">
        <v>2198</v>
      </c>
      <c r="B922" s="25" t="s">
        <v>646</v>
      </c>
      <c r="C922" s="15">
        <v>0</v>
      </c>
      <c r="D922" s="16">
        <v>0</v>
      </c>
      <c r="E922" s="16">
        <v>0</v>
      </c>
      <c r="F922" s="17" t="str">
        <f t="shared" si="28"/>
        <v/>
      </c>
      <c r="G922" s="17" t="str">
        <f t="shared" si="29"/>
        <v/>
      </c>
    </row>
    <row r="923" ht="15" spans="1:7">
      <c r="A923" s="13" t="s">
        <v>2199</v>
      </c>
      <c r="B923" s="25" t="s">
        <v>2200</v>
      </c>
      <c r="C923" s="15">
        <v>0</v>
      </c>
      <c r="D923" s="16">
        <v>0</v>
      </c>
      <c r="E923" s="16">
        <v>0</v>
      </c>
      <c r="F923" s="17" t="str">
        <f t="shared" si="28"/>
        <v/>
      </c>
      <c r="G923" s="17" t="str">
        <f t="shared" si="29"/>
        <v/>
      </c>
    </row>
    <row r="924" ht="15" spans="1:7">
      <c r="A924" s="13" t="s">
        <v>2201</v>
      </c>
      <c r="B924" s="26" t="s">
        <v>2202</v>
      </c>
      <c r="C924" s="15">
        <v>0</v>
      </c>
      <c r="D924" s="16">
        <v>0</v>
      </c>
      <c r="E924" s="16">
        <v>0</v>
      </c>
      <c r="F924" s="17" t="str">
        <f t="shared" si="28"/>
        <v/>
      </c>
      <c r="G924" s="17" t="str">
        <f t="shared" si="29"/>
        <v/>
      </c>
    </row>
    <row r="925" ht="15" spans="1:7">
      <c r="A925" s="13" t="s">
        <v>2203</v>
      </c>
      <c r="B925" s="25" t="s">
        <v>2204</v>
      </c>
      <c r="C925" s="15">
        <v>0</v>
      </c>
      <c r="D925" s="16">
        <v>0</v>
      </c>
      <c r="E925" s="16">
        <v>0</v>
      </c>
      <c r="F925" s="17" t="str">
        <f t="shared" si="28"/>
        <v/>
      </c>
      <c r="G925" s="17" t="str">
        <f t="shared" si="29"/>
        <v/>
      </c>
    </row>
    <row r="926" ht="15" spans="1:7">
      <c r="A926" s="13" t="s">
        <v>2205</v>
      </c>
      <c r="B926" s="25" t="s">
        <v>2206</v>
      </c>
      <c r="C926" s="15">
        <v>0</v>
      </c>
      <c r="D926" s="16">
        <v>0</v>
      </c>
      <c r="E926" s="16">
        <v>0</v>
      </c>
      <c r="F926" s="17" t="str">
        <f t="shared" si="28"/>
        <v/>
      </c>
      <c r="G926" s="17" t="str">
        <f t="shared" si="29"/>
        <v/>
      </c>
    </row>
    <row r="927" ht="15" spans="1:7">
      <c r="A927" s="13" t="s">
        <v>2207</v>
      </c>
      <c r="B927" s="25" t="s">
        <v>660</v>
      </c>
      <c r="C927" s="15">
        <v>0</v>
      </c>
      <c r="D927" s="16">
        <v>0</v>
      </c>
      <c r="E927" s="16">
        <v>0</v>
      </c>
      <c r="F927" s="17" t="str">
        <f t="shared" si="28"/>
        <v/>
      </c>
      <c r="G927" s="17" t="str">
        <f t="shared" si="29"/>
        <v/>
      </c>
    </row>
    <row r="928" ht="15" spans="1:7">
      <c r="A928" s="13" t="s">
        <v>2208</v>
      </c>
      <c r="B928" s="25" t="s">
        <v>2209</v>
      </c>
      <c r="C928" s="15">
        <v>15</v>
      </c>
      <c r="D928" s="16">
        <v>133</v>
      </c>
      <c r="E928" s="16">
        <v>183</v>
      </c>
      <c r="F928" s="17">
        <f t="shared" si="28"/>
        <v>12.2</v>
      </c>
      <c r="G928" s="17">
        <f t="shared" si="29"/>
        <v>1.376</v>
      </c>
    </row>
    <row r="929" ht="15" spans="1:7">
      <c r="A929" s="13" t="s">
        <v>2210</v>
      </c>
      <c r="B929" s="25" t="s">
        <v>642</v>
      </c>
      <c r="C929" s="15">
        <v>0</v>
      </c>
      <c r="D929" s="16">
        <v>0</v>
      </c>
      <c r="E929" s="16">
        <v>0</v>
      </c>
      <c r="F929" s="17" t="str">
        <f t="shared" si="28"/>
        <v/>
      </c>
      <c r="G929" s="17" t="str">
        <f t="shared" si="29"/>
        <v/>
      </c>
    </row>
    <row r="930" ht="15" spans="1:7">
      <c r="A930" s="13" t="s">
        <v>2211</v>
      </c>
      <c r="B930" s="25" t="s">
        <v>644</v>
      </c>
      <c r="C930" s="15">
        <v>0</v>
      </c>
      <c r="D930" s="16">
        <v>0</v>
      </c>
      <c r="E930" s="16">
        <v>0</v>
      </c>
      <c r="F930" s="17" t="str">
        <f t="shared" si="28"/>
        <v/>
      </c>
      <c r="G930" s="17" t="str">
        <f t="shared" si="29"/>
        <v/>
      </c>
    </row>
    <row r="931" ht="15" spans="1:7">
      <c r="A931" s="13" t="s">
        <v>2212</v>
      </c>
      <c r="B931" s="25" t="s">
        <v>646</v>
      </c>
      <c r="C931" s="15">
        <v>0</v>
      </c>
      <c r="D931" s="16">
        <v>0</v>
      </c>
      <c r="E931" s="16">
        <v>0</v>
      </c>
      <c r="F931" s="17" t="str">
        <f t="shared" si="28"/>
        <v/>
      </c>
      <c r="G931" s="17" t="str">
        <f t="shared" si="29"/>
        <v/>
      </c>
    </row>
    <row r="932" ht="15" spans="1:7">
      <c r="A932" s="13" t="s">
        <v>2213</v>
      </c>
      <c r="B932" s="25" t="s">
        <v>2214</v>
      </c>
      <c r="C932" s="15">
        <v>0</v>
      </c>
      <c r="D932" s="16">
        <v>0</v>
      </c>
      <c r="E932" s="16">
        <v>0</v>
      </c>
      <c r="F932" s="17" t="str">
        <f t="shared" si="28"/>
        <v/>
      </c>
      <c r="G932" s="17" t="str">
        <f t="shared" si="29"/>
        <v/>
      </c>
    </row>
    <row r="933" ht="15" spans="1:7">
      <c r="A933" s="13" t="s">
        <v>2215</v>
      </c>
      <c r="B933" s="25" t="s">
        <v>2216</v>
      </c>
      <c r="C933" s="15">
        <v>3005</v>
      </c>
      <c r="D933" s="16">
        <v>213</v>
      </c>
      <c r="E933" s="16">
        <v>539</v>
      </c>
      <c r="F933" s="17">
        <f t="shared" si="28"/>
        <v>0.179</v>
      </c>
      <c r="G933" s="17">
        <f t="shared" si="29"/>
        <v>2.531</v>
      </c>
    </row>
    <row r="934" ht="15" spans="1:7">
      <c r="A934" s="13" t="s">
        <v>2217</v>
      </c>
      <c r="B934" s="25" t="s">
        <v>2218</v>
      </c>
      <c r="C934" s="15">
        <v>0</v>
      </c>
      <c r="D934" s="16">
        <v>0</v>
      </c>
      <c r="E934" s="16">
        <v>0</v>
      </c>
      <c r="F934" s="17" t="str">
        <f t="shared" si="28"/>
        <v/>
      </c>
      <c r="G934" s="17" t="str">
        <f t="shared" si="29"/>
        <v/>
      </c>
    </row>
    <row r="935" ht="15" spans="1:7">
      <c r="A935" s="13" t="s">
        <v>2219</v>
      </c>
      <c r="B935" s="25" t="s">
        <v>2220</v>
      </c>
      <c r="C935" s="15">
        <v>0</v>
      </c>
      <c r="D935" s="16">
        <v>140</v>
      </c>
      <c r="E935" s="16">
        <v>0</v>
      </c>
      <c r="F935" s="17" t="str">
        <f t="shared" si="28"/>
        <v/>
      </c>
      <c r="G935" s="17">
        <f t="shared" si="29"/>
        <v>0</v>
      </c>
    </row>
    <row r="936" ht="15" spans="1:7">
      <c r="A936" s="13" t="s">
        <v>2221</v>
      </c>
      <c r="B936" s="25" t="s">
        <v>642</v>
      </c>
      <c r="C936" s="15">
        <v>0</v>
      </c>
      <c r="D936" s="16">
        <v>0</v>
      </c>
      <c r="E936" s="16">
        <v>0</v>
      </c>
      <c r="F936" s="17" t="str">
        <f t="shared" si="28"/>
        <v/>
      </c>
      <c r="G936" s="17" t="str">
        <f t="shared" si="29"/>
        <v/>
      </c>
    </row>
    <row r="937" ht="15" spans="1:7">
      <c r="A937" s="13" t="s">
        <v>2222</v>
      </c>
      <c r="B937" s="25" t="s">
        <v>644</v>
      </c>
      <c r="C937" s="15">
        <v>0</v>
      </c>
      <c r="D937" s="16">
        <v>0</v>
      </c>
      <c r="E937" s="16">
        <v>0</v>
      </c>
      <c r="F937" s="17" t="str">
        <f t="shared" si="28"/>
        <v/>
      </c>
      <c r="G937" s="17" t="str">
        <f t="shared" si="29"/>
        <v/>
      </c>
    </row>
    <row r="938" ht="15" spans="1:7">
      <c r="A938" s="13" t="s">
        <v>2223</v>
      </c>
      <c r="B938" s="25" t="s">
        <v>646</v>
      </c>
      <c r="C938" s="15">
        <v>0</v>
      </c>
      <c r="D938" s="16">
        <v>0</v>
      </c>
      <c r="E938" s="16">
        <v>0</v>
      </c>
      <c r="F938" s="17" t="str">
        <f t="shared" si="28"/>
        <v/>
      </c>
      <c r="G938" s="17" t="str">
        <f t="shared" si="29"/>
        <v/>
      </c>
    </row>
    <row r="939" ht="15" spans="1:7">
      <c r="A939" s="13" t="s">
        <v>2224</v>
      </c>
      <c r="B939" s="25" t="s">
        <v>2225</v>
      </c>
      <c r="C939" s="15">
        <v>0</v>
      </c>
      <c r="D939" s="16">
        <v>0</v>
      </c>
      <c r="E939" s="16">
        <v>0</v>
      </c>
      <c r="F939" s="17" t="str">
        <f t="shared" si="28"/>
        <v/>
      </c>
      <c r="G939" s="17" t="str">
        <f t="shared" si="29"/>
        <v/>
      </c>
    </row>
    <row r="940" ht="15" spans="1:7">
      <c r="A940" s="13" t="s">
        <v>2226</v>
      </c>
      <c r="B940" s="25" t="s">
        <v>660</v>
      </c>
      <c r="C940" s="15">
        <v>0</v>
      </c>
      <c r="D940" s="16">
        <v>0</v>
      </c>
      <c r="E940" s="16">
        <v>0</v>
      </c>
      <c r="F940" s="17" t="str">
        <f t="shared" si="28"/>
        <v/>
      </c>
      <c r="G940" s="17" t="str">
        <f t="shared" si="29"/>
        <v/>
      </c>
    </row>
    <row r="941" ht="15" spans="1:7">
      <c r="A941" s="13" t="s">
        <v>2227</v>
      </c>
      <c r="B941" s="25" t="s">
        <v>2228</v>
      </c>
      <c r="C941" s="15">
        <v>0</v>
      </c>
      <c r="D941" s="16">
        <v>0</v>
      </c>
      <c r="E941" s="16">
        <v>0</v>
      </c>
      <c r="F941" s="17" t="str">
        <f t="shared" si="28"/>
        <v/>
      </c>
      <c r="G941" s="17" t="str">
        <f t="shared" si="29"/>
        <v/>
      </c>
    </row>
    <row r="942" ht="15" spans="1:7">
      <c r="A942" s="13" t="s">
        <v>2229</v>
      </c>
      <c r="B942" s="25" t="s">
        <v>2230</v>
      </c>
      <c r="C942" s="15">
        <v>0</v>
      </c>
      <c r="D942" s="16">
        <v>0</v>
      </c>
      <c r="E942" s="16">
        <v>0</v>
      </c>
      <c r="F942" s="17" t="str">
        <f t="shared" si="28"/>
        <v/>
      </c>
      <c r="G942" s="17" t="str">
        <f t="shared" si="29"/>
        <v/>
      </c>
    </row>
    <row r="943" ht="15" spans="1:7">
      <c r="A943" s="13" t="s">
        <v>2231</v>
      </c>
      <c r="B943" s="25" t="s">
        <v>2232</v>
      </c>
      <c r="C943" s="15">
        <v>0</v>
      </c>
      <c r="D943" s="16">
        <v>0</v>
      </c>
      <c r="E943" s="16">
        <v>0</v>
      </c>
      <c r="F943" s="17" t="str">
        <f t="shared" si="28"/>
        <v/>
      </c>
      <c r="G943" s="17" t="str">
        <f t="shared" si="29"/>
        <v/>
      </c>
    </row>
    <row r="944" ht="15" spans="1:7">
      <c r="A944" s="13" t="s">
        <v>2233</v>
      </c>
      <c r="B944" s="25" t="s">
        <v>2234</v>
      </c>
      <c r="C944" s="15">
        <v>0</v>
      </c>
      <c r="D944" s="16">
        <v>0</v>
      </c>
      <c r="E944" s="16">
        <v>0</v>
      </c>
      <c r="F944" s="17" t="str">
        <f t="shared" si="28"/>
        <v/>
      </c>
      <c r="G944" s="17" t="str">
        <f t="shared" si="29"/>
        <v/>
      </c>
    </row>
    <row r="945" ht="15" spans="1:7">
      <c r="A945" s="13" t="s">
        <v>2235</v>
      </c>
      <c r="B945" s="25" t="s">
        <v>2236</v>
      </c>
      <c r="C945" s="15">
        <v>0</v>
      </c>
      <c r="D945" s="16">
        <v>0</v>
      </c>
      <c r="E945" s="16">
        <v>0</v>
      </c>
      <c r="F945" s="17" t="str">
        <f t="shared" si="28"/>
        <v/>
      </c>
      <c r="G945" s="17" t="str">
        <f t="shared" si="29"/>
        <v/>
      </c>
    </row>
    <row r="946" ht="15" spans="1:7">
      <c r="A946" s="13" t="s">
        <v>2237</v>
      </c>
      <c r="B946" s="25" t="s">
        <v>2238</v>
      </c>
      <c r="C946" s="15">
        <v>0</v>
      </c>
      <c r="D946" s="16">
        <v>0</v>
      </c>
      <c r="E946" s="16">
        <v>0</v>
      </c>
      <c r="F946" s="17" t="str">
        <f t="shared" si="28"/>
        <v/>
      </c>
      <c r="G946" s="17" t="str">
        <f t="shared" si="29"/>
        <v/>
      </c>
    </row>
    <row r="947" ht="15" spans="1:7">
      <c r="A947" s="13" t="s">
        <v>2239</v>
      </c>
      <c r="B947" s="25" t="s">
        <v>2240</v>
      </c>
      <c r="C947" s="15">
        <v>0</v>
      </c>
      <c r="D947" s="16">
        <v>0</v>
      </c>
      <c r="E947" s="16">
        <v>0</v>
      </c>
      <c r="F947" s="17" t="str">
        <f t="shared" si="28"/>
        <v/>
      </c>
      <c r="G947" s="17" t="str">
        <f t="shared" si="29"/>
        <v/>
      </c>
    </row>
    <row r="948" ht="15" spans="1:7">
      <c r="A948" s="13" t="s">
        <v>2241</v>
      </c>
      <c r="B948" s="25" t="s">
        <v>2242</v>
      </c>
      <c r="C948" s="15">
        <v>0</v>
      </c>
      <c r="D948" s="16">
        <v>0</v>
      </c>
      <c r="E948" s="16">
        <v>0</v>
      </c>
      <c r="F948" s="17" t="str">
        <f t="shared" si="28"/>
        <v/>
      </c>
      <c r="G948" s="17" t="str">
        <f t="shared" si="29"/>
        <v/>
      </c>
    </row>
    <row r="949" ht="15" spans="1:7">
      <c r="A949" s="13" t="s">
        <v>2243</v>
      </c>
      <c r="B949" s="25" t="s">
        <v>2244</v>
      </c>
      <c r="C949" s="15">
        <v>0</v>
      </c>
      <c r="D949" s="16">
        <v>0</v>
      </c>
      <c r="E949" s="16">
        <v>0</v>
      </c>
      <c r="F949" s="17" t="str">
        <f t="shared" si="28"/>
        <v/>
      </c>
      <c r="G949" s="17" t="str">
        <f t="shared" si="29"/>
        <v/>
      </c>
    </row>
    <row r="950" ht="15" spans="1:7">
      <c r="A950" s="13" t="s">
        <v>2245</v>
      </c>
      <c r="B950" s="25" t="s">
        <v>2246</v>
      </c>
      <c r="C950" s="15">
        <v>0</v>
      </c>
      <c r="D950" s="16">
        <v>0</v>
      </c>
      <c r="E950" s="16">
        <v>0</v>
      </c>
      <c r="F950" s="17" t="str">
        <f t="shared" si="28"/>
        <v/>
      </c>
      <c r="G950" s="17" t="str">
        <f t="shared" si="29"/>
        <v/>
      </c>
    </row>
    <row r="951" ht="15" spans="1:7">
      <c r="A951" s="13" t="s">
        <v>2247</v>
      </c>
      <c r="B951" s="25" t="s">
        <v>2248</v>
      </c>
      <c r="C951" s="15">
        <v>0</v>
      </c>
      <c r="D951" s="16">
        <v>0</v>
      </c>
      <c r="E951" s="16">
        <v>0</v>
      </c>
      <c r="F951" s="17" t="str">
        <f t="shared" si="28"/>
        <v/>
      </c>
      <c r="G951" s="17" t="str">
        <f t="shared" si="29"/>
        <v/>
      </c>
    </row>
    <row r="952" ht="15" spans="1:7">
      <c r="A952" s="13" t="s">
        <v>2249</v>
      </c>
      <c r="B952" s="25" t="s">
        <v>2250</v>
      </c>
      <c r="C952" s="15">
        <v>0</v>
      </c>
      <c r="D952" s="16">
        <v>0</v>
      </c>
      <c r="E952" s="16">
        <v>0</v>
      </c>
      <c r="F952" s="17" t="str">
        <f t="shared" si="28"/>
        <v/>
      </c>
      <c r="G952" s="17" t="str">
        <f t="shared" si="29"/>
        <v/>
      </c>
    </row>
    <row r="953" ht="15" spans="1:7">
      <c r="A953" s="13" t="s">
        <v>2251</v>
      </c>
      <c r="B953" s="25" t="s">
        <v>2252</v>
      </c>
      <c r="C953" s="15">
        <v>0</v>
      </c>
      <c r="D953" s="16">
        <v>0</v>
      </c>
      <c r="E953" s="16">
        <v>0</v>
      </c>
      <c r="F953" s="17" t="str">
        <f t="shared" si="28"/>
        <v/>
      </c>
      <c r="G953" s="17" t="str">
        <f t="shared" si="29"/>
        <v/>
      </c>
    </row>
    <row r="954" ht="15" spans="1:7">
      <c r="A954" s="13" t="s">
        <v>2253</v>
      </c>
      <c r="B954" s="25" t="s">
        <v>2254</v>
      </c>
      <c r="C954" s="15">
        <v>0</v>
      </c>
      <c r="D954" s="16">
        <v>0</v>
      </c>
      <c r="E954" s="16">
        <v>0</v>
      </c>
      <c r="F954" s="17" t="str">
        <f t="shared" si="28"/>
        <v/>
      </c>
      <c r="G954" s="17" t="str">
        <f t="shared" si="29"/>
        <v/>
      </c>
    </row>
    <row r="955" ht="15" spans="1:7">
      <c r="A955" s="13" t="s">
        <v>2255</v>
      </c>
      <c r="B955" s="25" t="s">
        <v>2256</v>
      </c>
      <c r="C955" s="15">
        <v>0</v>
      </c>
      <c r="D955" s="16">
        <v>30</v>
      </c>
      <c r="E955" s="16">
        <v>60</v>
      </c>
      <c r="F955" s="17" t="str">
        <f t="shared" si="28"/>
        <v/>
      </c>
      <c r="G955" s="17">
        <f t="shared" si="29"/>
        <v>2</v>
      </c>
    </row>
    <row r="956" ht="15" spans="1:7">
      <c r="A956" s="13" t="s">
        <v>2257</v>
      </c>
      <c r="B956" s="25" t="s">
        <v>2258</v>
      </c>
      <c r="C956" s="15">
        <v>0</v>
      </c>
      <c r="D956" s="16">
        <v>0</v>
      </c>
      <c r="E956" s="16">
        <v>0</v>
      </c>
      <c r="F956" s="17" t="str">
        <f t="shared" si="28"/>
        <v/>
      </c>
      <c r="G956" s="17" t="str">
        <f t="shared" si="29"/>
        <v/>
      </c>
    </row>
    <row r="957" ht="15" spans="1:7">
      <c r="A957" s="13" t="s">
        <v>2259</v>
      </c>
      <c r="B957" s="25" t="s">
        <v>2260</v>
      </c>
      <c r="C957" s="15">
        <v>0</v>
      </c>
      <c r="D957" s="16">
        <v>0</v>
      </c>
      <c r="E957" s="16">
        <v>0</v>
      </c>
      <c r="F957" s="17" t="str">
        <f t="shared" si="28"/>
        <v/>
      </c>
      <c r="G957" s="17" t="str">
        <f t="shared" si="29"/>
        <v/>
      </c>
    </row>
    <row r="958" ht="15" spans="1:7">
      <c r="A958" s="13" t="s">
        <v>2261</v>
      </c>
      <c r="B958" s="25" t="s">
        <v>2262</v>
      </c>
      <c r="C958" s="15">
        <v>0</v>
      </c>
      <c r="D958" s="16">
        <v>0</v>
      </c>
      <c r="E958" s="16">
        <v>0</v>
      </c>
      <c r="F958" s="17" t="str">
        <f t="shared" si="28"/>
        <v/>
      </c>
      <c r="G958" s="17" t="str">
        <f t="shared" si="29"/>
        <v/>
      </c>
    </row>
    <row r="959" ht="15" spans="1:7">
      <c r="A959" s="13" t="s">
        <v>2263</v>
      </c>
      <c r="B959" s="25" t="s">
        <v>2264</v>
      </c>
      <c r="C959" s="15">
        <v>90</v>
      </c>
      <c r="D959" s="16">
        <v>75</v>
      </c>
      <c r="E959" s="16">
        <v>212</v>
      </c>
      <c r="F959" s="17">
        <f t="shared" si="28"/>
        <v>2.356</v>
      </c>
      <c r="G959" s="17">
        <f t="shared" si="29"/>
        <v>2.827</v>
      </c>
    </row>
    <row r="960" ht="15" spans="1:7">
      <c r="A960" s="13" t="s">
        <v>2265</v>
      </c>
      <c r="B960" s="25" t="s">
        <v>2266</v>
      </c>
      <c r="C960" s="15">
        <v>0</v>
      </c>
      <c r="D960" s="16">
        <v>0</v>
      </c>
      <c r="E960" s="16">
        <v>0</v>
      </c>
      <c r="F960" s="17" t="str">
        <f t="shared" si="28"/>
        <v/>
      </c>
      <c r="G960" s="17" t="str">
        <f t="shared" si="29"/>
        <v/>
      </c>
    </row>
    <row r="961" ht="15" spans="1:7">
      <c r="A961" s="13" t="s">
        <v>2267</v>
      </c>
      <c r="B961" s="25" t="s">
        <v>2268</v>
      </c>
      <c r="C961" s="15">
        <v>0</v>
      </c>
      <c r="D961" s="16">
        <v>0</v>
      </c>
      <c r="E961" s="16">
        <v>0</v>
      </c>
      <c r="F961" s="17" t="str">
        <f t="shared" si="28"/>
        <v/>
      </c>
      <c r="G961" s="17" t="str">
        <f t="shared" si="29"/>
        <v/>
      </c>
    </row>
    <row r="962" ht="15" spans="1:7">
      <c r="A962" s="13" t="s">
        <v>2269</v>
      </c>
      <c r="B962" s="25" t="s">
        <v>2270</v>
      </c>
      <c r="C962" s="15">
        <v>0</v>
      </c>
      <c r="D962" s="16">
        <v>0</v>
      </c>
      <c r="E962" s="16">
        <v>0</v>
      </c>
      <c r="F962" s="17" t="str">
        <f t="shared" si="28"/>
        <v/>
      </c>
      <c r="G962" s="17" t="str">
        <f t="shared" si="29"/>
        <v/>
      </c>
    </row>
    <row r="963" ht="15" spans="1:7">
      <c r="A963" s="13" t="s">
        <v>2271</v>
      </c>
      <c r="B963" s="25" t="s">
        <v>2272</v>
      </c>
      <c r="C963" s="15">
        <v>0</v>
      </c>
      <c r="D963" s="16">
        <v>0</v>
      </c>
      <c r="E963" s="16">
        <v>0</v>
      </c>
      <c r="F963" s="17" t="str">
        <f t="shared" si="28"/>
        <v/>
      </c>
      <c r="G963" s="17" t="str">
        <f t="shared" si="29"/>
        <v/>
      </c>
    </row>
    <row r="964" ht="15" spans="1:7">
      <c r="A964" s="13" t="s">
        <v>2273</v>
      </c>
      <c r="B964" s="25" t="s">
        <v>2274</v>
      </c>
      <c r="C964" s="15">
        <v>0</v>
      </c>
      <c r="D964" s="16">
        <v>0</v>
      </c>
      <c r="E964" s="16">
        <v>0</v>
      </c>
      <c r="F964" s="17" t="str">
        <f t="shared" si="28"/>
        <v/>
      </c>
      <c r="G964" s="17" t="str">
        <f t="shared" si="29"/>
        <v/>
      </c>
    </row>
    <row r="965" ht="15" spans="1:7">
      <c r="A965" s="13" t="s">
        <v>2275</v>
      </c>
      <c r="B965" s="25" t="s">
        <v>2276</v>
      </c>
      <c r="C965" s="15">
        <v>0</v>
      </c>
      <c r="D965" s="16">
        <v>0</v>
      </c>
      <c r="E965" s="16">
        <v>0</v>
      </c>
      <c r="F965" s="17" t="str">
        <f t="shared" ref="F965:F1028" si="30">IFERROR($E965/C965,"")</f>
        <v/>
      </c>
      <c r="G965" s="17" t="str">
        <f t="shared" ref="G965:G1028" si="31">IFERROR($E965/D965,"")</f>
        <v/>
      </c>
    </row>
    <row r="966" ht="15" spans="1:7">
      <c r="A966" s="13" t="s">
        <v>2277</v>
      </c>
      <c r="B966" s="25" t="s">
        <v>2278</v>
      </c>
      <c r="C966" s="15">
        <v>0</v>
      </c>
      <c r="D966" s="16">
        <v>0</v>
      </c>
      <c r="E966" s="16">
        <v>0</v>
      </c>
      <c r="F966" s="17" t="str">
        <f t="shared" si="30"/>
        <v/>
      </c>
      <c r="G966" s="17" t="str">
        <f t="shared" si="31"/>
        <v/>
      </c>
    </row>
    <row r="967" ht="15" spans="1:7">
      <c r="A967" s="13" t="s">
        <v>2279</v>
      </c>
      <c r="B967" s="25" t="s">
        <v>2280</v>
      </c>
      <c r="C967" s="15">
        <v>0</v>
      </c>
      <c r="D967" s="16">
        <v>0</v>
      </c>
      <c r="E967" s="16">
        <v>0</v>
      </c>
      <c r="F967" s="17" t="str">
        <f t="shared" si="30"/>
        <v/>
      </c>
      <c r="G967" s="17" t="str">
        <f t="shared" si="31"/>
        <v/>
      </c>
    </row>
    <row r="968" ht="15" spans="1:7">
      <c r="A968" s="13" t="s">
        <v>2281</v>
      </c>
      <c r="B968" s="25" t="s">
        <v>79</v>
      </c>
      <c r="C968" s="15">
        <v>0</v>
      </c>
      <c r="D968" s="16">
        <v>0</v>
      </c>
      <c r="E968" s="16">
        <v>0</v>
      </c>
      <c r="F968" s="17" t="str">
        <f t="shared" si="30"/>
        <v/>
      </c>
      <c r="G968" s="17" t="str">
        <f t="shared" si="31"/>
        <v/>
      </c>
    </row>
    <row r="969" ht="15" spans="1:7">
      <c r="A969" s="13" t="s">
        <v>2282</v>
      </c>
      <c r="B969" s="25" t="s">
        <v>642</v>
      </c>
      <c r="C969" s="15">
        <v>142</v>
      </c>
      <c r="D969" s="16">
        <v>122</v>
      </c>
      <c r="E969" s="16">
        <v>97</v>
      </c>
      <c r="F969" s="17">
        <f t="shared" si="30"/>
        <v>0.683</v>
      </c>
      <c r="G969" s="17">
        <f t="shared" si="31"/>
        <v>0.795</v>
      </c>
    </row>
    <row r="970" ht="15" spans="1:7">
      <c r="A970" s="13" t="s">
        <v>2283</v>
      </c>
      <c r="B970" s="25" t="s">
        <v>644</v>
      </c>
      <c r="C970" s="15">
        <v>0</v>
      </c>
      <c r="D970" s="16">
        <v>0</v>
      </c>
      <c r="E970" s="16">
        <v>0</v>
      </c>
      <c r="F970" s="17" t="str">
        <f t="shared" si="30"/>
        <v/>
      </c>
      <c r="G970" s="17" t="str">
        <f t="shared" si="31"/>
        <v/>
      </c>
    </row>
    <row r="971" ht="15" spans="1:7">
      <c r="A971" s="13" t="s">
        <v>2284</v>
      </c>
      <c r="B971" s="25" t="s">
        <v>646</v>
      </c>
      <c r="C971" s="15">
        <v>0</v>
      </c>
      <c r="D971" s="16">
        <v>0</v>
      </c>
      <c r="E971" s="16">
        <v>0</v>
      </c>
      <c r="F971" s="17" t="str">
        <f t="shared" si="30"/>
        <v/>
      </c>
      <c r="G971" s="17" t="str">
        <f t="shared" si="31"/>
        <v/>
      </c>
    </row>
    <row r="972" ht="15" spans="1:7">
      <c r="A972" s="13" t="s">
        <v>2285</v>
      </c>
      <c r="B972" s="25" t="s">
        <v>2286</v>
      </c>
      <c r="C972" s="15">
        <v>0</v>
      </c>
      <c r="D972" s="16">
        <v>0</v>
      </c>
      <c r="E972" s="16">
        <v>0</v>
      </c>
      <c r="F972" s="17" t="str">
        <f t="shared" si="30"/>
        <v/>
      </c>
      <c r="G972" s="17" t="str">
        <f t="shared" si="31"/>
        <v/>
      </c>
    </row>
    <row r="973" ht="15" spans="1:7">
      <c r="A973" s="13" t="s">
        <v>2287</v>
      </c>
      <c r="B973" s="25" t="s">
        <v>2288</v>
      </c>
      <c r="C973" s="15">
        <v>0</v>
      </c>
      <c r="D973" s="16">
        <v>0</v>
      </c>
      <c r="E973" s="16">
        <v>0</v>
      </c>
      <c r="F973" s="17" t="str">
        <f t="shared" si="30"/>
        <v/>
      </c>
      <c r="G973" s="17" t="str">
        <f t="shared" si="31"/>
        <v/>
      </c>
    </row>
    <row r="974" ht="15" spans="1:7">
      <c r="A974" s="13" t="s">
        <v>2289</v>
      </c>
      <c r="B974" s="25" t="s">
        <v>2290</v>
      </c>
      <c r="C974" s="15">
        <v>0</v>
      </c>
      <c r="D974" s="16">
        <v>0</v>
      </c>
      <c r="E974" s="16">
        <v>0</v>
      </c>
      <c r="F974" s="17" t="str">
        <f t="shared" si="30"/>
        <v/>
      </c>
      <c r="G974" s="17" t="str">
        <f t="shared" si="31"/>
        <v/>
      </c>
    </row>
    <row r="975" ht="15" spans="1:7">
      <c r="A975" s="13" t="s">
        <v>2291</v>
      </c>
      <c r="B975" s="25" t="s">
        <v>2292</v>
      </c>
      <c r="C975" s="15">
        <v>0</v>
      </c>
      <c r="D975" s="16">
        <v>0</v>
      </c>
      <c r="E975" s="16">
        <v>0</v>
      </c>
      <c r="F975" s="17" t="str">
        <f t="shared" si="30"/>
        <v/>
      </c>
      <c r="G975" s="17" t="str">
        <f t="shared" si="31"/>
        <v/>
      </c>
    </row>
    <row r="976" ht="15" spans="1:7">
      <c r="A976" s="13" t="s">
        <v>2293</v>
      </c>
      <c r="B976" s="25" t="s">
        <v>2294</v>
      </c>
      <c r="C976" s="15">
        <v>0</v>
      </c>
      <c r="D976" s="16">
        <v>0</v>
      </c>
      <c r="E976" s="16">
        <v>0</v>
      </c>
      <c r="F976" s="17" t="str">
        <f t="shared" si="30"/>
        <v/>
      </c>
      <c r="G976" s="17" t="str">
        <f t="shared" si="31"/>
        <v/>
      </c>
    </row>
    <row r="977" ht="15" spans="1:7">
      <c r="A977" s="13" t="s">
        <v>2295</v>
      </c>
      <c r="B977" s="25" t="s">
        <v>2296</v>
      </c>
      <c r="C977" s="15">
        <v>0</v>
      </c>
      <c r="D977" s="16">
        <v>0</v>
      </c>
      <c r="E977" s="16">
        <v>0</v>
      </c>
      <c r="F977" s="17" t="str">
        <f t="shared" si="30"/>
        <v/>
      </c>
      <c r="G977" s="17" t="str">
        <f t="shared" si="31"/>
        <v/>
      </c>
    </row>
    <row r="978" ht="15" spans="1:7">
      <c r="A978" s="13" t="s">
        <v>2297</v>
      </c>
      <c r="B978" s="25" t="s">
        <v>2298</v>
      </c>
      <c r="C978" s="15">
        <v>0</v>
      </c>
      <c r="D978" s="16">
        <v>0</v>
      </c>
      <c r="E978" s="16">
        <v>0</v>
      </c>
      <c r="F978" s="17" t="str">
        <f t="shared" si="30"/>
        <v/>
      </c>
      <c r="G978" s="17" t="str">
        <f t="shared" si="31"/>
        <v/>
      </c>
    </row>
    <row r="979" ht="15" spans="1:7">
      <c r="A979" s="13" t="s">
        <v>2299</v>
      </c>
      <c r="B979" s="25" t="s">
        <v>2300</v>
      </c>
      <c r="C979" s="15">
        <v>0</v>
      </c>
      <c r="D979" s="16">
        <v>0</v>
      </c>
      <c r="E979" s="16">
        <v>0</v>
      </c>
      <c r="F979" s="17" t="str">
        <f t="shared" si="30"/>
        <v/>
      </c>
      <c r="G979" s="17" t="str">
        <f t="shared" si="31"/>
        <v/>
      </c>
    </row>
    <row r="980" ht="15" spans="1:7">
      <c r="A980" s="13" t="s">
        <v>2301</v>
      </c>
      <c r="B980" s="25" t="s">
        <v>2302</v>
      </c>
      <c r="C980" s="15">
        <v>0</v>
      </c>
      <c r="D980" s="16">
        <v>0</v>
      </c>
      <c r="E980" s="16">
        <v>0</v>
      </c>
      <c r="F980" s="17" t="str">
        <f t="shared" si="30"/>
        <v/>
      </c>
      <c r="G980" s="17" t="str">
        <f t="shared" si="31"/>
        <v/>
      </c>
    </row>
    <row r="981" ht="15" spans="1:7">
      <c r="A981" s="13" t="s">
        <v>2303</v>
      </c>
      <c r="B981" s="25" t="s">
        <v>2304</v>
      </c>
      <c r="C981" s="15">
        <v>0</v>
      </c>
      <c r="D981" s="16">
        <v>0</v>
      </c>
      <c r="E981" s="16">
        <v>0</v>
      </c>
      <c r="F981" s="17" t="str">
        <f t="shared" si="30"/>
        <v/>
      </c>
      <c r="G981" s="17" t="str">
        <f t="shared" si="31"/>
        <v/>
      </c>
    </row>
    <row r="982" ht="15" spans="1:7">
      <c r="A982" s="13" t="s">
        <v>2305</v>
      </c>
      <c r="B982" s="25" t="s">
        <v>2306</v>
      </c>
      <c r="C982" s="15">
        <v>0</v>
      </c>
      <c r="D982" s="16">
        <v>0</v>
      </c>
      <c r="E982" s="16">
        <v>0</v>
      </c>
      <c r="F982" s="17" t="str">
        <f t="shared" si="30"/>
        <v/>
      </c>
      <c r="G982" s="17" t="str">
        <f t="shared" si="31"/>
        <v/>
      </c>
    </row>
    <row r="983" ht="15" spans="1:7">
      <c r="A983" s="13" t="s">
        <v>2307</v>
      </c>
      <c r="B983" s="25" t="s">
        <v>2308</v>
      </c>
      <c r="C983" s="15">
        <v>0</v>
      </c>
      <c r="D983" s="16">
        <v>0</v>
      </c>
      <c r="E983" s="16">
        <v>0</v>
      </c>
      <c r="F983" s="17" t="str">
        <f t="shared" si="30"/>
        <v/>
      </c>
      <c r="G983" s="17" t="str">
        <f t="shared" si="31"/>
        <v/>
      </c>
    </row>
    <row r="984" ht="15" spans="1:7">
      <c r="A984" s="13" t="s">
        <v>2309</v>
      </c>
      <c r="B984" s="25" t="s">
        <v>2310</v>
      </c>
      <c r="C984" s="15">
        <v>0</v>
      </c>
      <c r="D984" s="16">
        <v>0</v>
      </c>
      <c r="E984" s="16">
        <v>0</v>
      </c>
      <c r="F984" s="17" t="str">
        <f t="shared" si="30"/>
        <v/>
      </c>
      <c r="G984" s="17" t="str">
        <f t="shared" si="31"/>
        <v/>
      </c>
    </row>
    <row r="985" ht="15" spans="1:7">
      <c r="A985" s="13" t="s">
        <v>2311</v>
      </c>
      <c r="B985" s="25" t="s">
        <v>2312</v>
      </c>
      <c r="C985" s="15">
        <v>0</v>
      </c>
      <c r="D985" s="16">
        <v>0</v>
      </c>
      <c r="E985" s="16">
        <v>0</v>
      </c>
      <c r="F985" s="17" t="str">
        <f t="shared" si="30"/>
        <v/>
      </c>
      <c r="G985" s="17" t="str">
        <f t="shared" si="31"/>
        <v/>
      </c>
    </row>
    <row r="986" ht="15" spans="1:7">
      <c r="A986" s="13" t="s">
        <v>2313</v>
      </c>
      <c r="B986" s="25" t="s">
        <v>2314</v>
      </c>
      <c r="C986" s="15">
        <v>0</v>
      </c>
      <c r="D986" s="16">
        <v>0</v>
      </c>
      <c r="E986" s="16">
        <v>0</v>
      </c>
      <c r="F986" s="17" t="str">
        <f t="shared" si="30"/>
        <v/>
      </c>
      <c r="G986" s="17" t="str">
        <f t="shared" si="31"/>
        <v/>
      </c>
    </row>
    <row r="987" ht="15" spans="1:7">
      <c r="A987" s="13" t="s">
        <v>2315</v>
      </c>
      <c r="B987" s="25" t="s">
        <v>2316</v>
      </c>
      <c r="C987" s="15">
        <v>0</v>
      </c>
      <c r="D987" s="16">
        <v>0</v>
      </c>
      <c r="E987" s="16">
        <v>0</v>
      </c>
      <c r="F987" s="17" t="str">
        <f t="shared" si="30"/>
        <v/>
      </c>
      <c r="G987" s="17" t="str">
        <f t="shared" si="31"/>
        <v/>
      </c>
    </row>
    <row r="988" ht="15" spans="1:7">
      <c r="A988" s="13" t="s">
        <v>2317</v>
      </c>
      <c r="B988" s="25" t="s">
        <v>2318</v>
      </c>
      <c r="C988" s="15">
        <v>0</v>
      </c>
      <c r="D988" s="16">
        <v>0</v>
      </c>
      <c r="E988" s="16">
        <v>0</v>
      </c>
      <c r="F988" s="17" t="str">
        <f t="shared" si="30"/>
        <v/>
      </c>
      <c r="G988" s="17" t="str">
        <f t="shared" si="31"/>
        <v/>
      </c>
    </row>
    <row r="989" ht="15" spans="1:7">
      <c r="A989" s="13" t="s">
        <v>2319</v>
      </c>
      <c r="B989" s="25" t="s">
        <v>2320</v>
      </c>
      <c r="C989" s="15">
        <v>0</v>
      </c>
      <c r="D989" s="16">
        <v>0</v>
      </c>
      <c r="E989" s="16">
        <v>0</v>
      </c>
      <c r="F989" s="17" t="str">
        <f t="shared" si="30"/>
        <v/>
      </c>
      <c r="G989" s="17" t="str">
        <f t="shared" si="31"/>
        <v/>
      </c>
    </row>
    <row r="990" ht="15" spans="1:7">
      <c r="A990" s="13" t="s">
        <v>2321</v>
      </c>
      <c r="B990" s="25" t="s">
        <v>2322</v>
      </c>
      <c r="C990" s="15">
        <v>0</v>
      </c>
      <c r="D990" s="16">
        <v>0</v>
      </c>
      <c r="E990" s="16">
        <v>0</v>
      </c>
      <c r="F990" s="17" t="str">
        <f t="shared" si="30"/>
        <v/>
      </c>
      <c r="G990" s="17" t="str">
        <f t="shared" si="31"/>
        <v/>
      </c>
    </row>
    <row r="991" ht="15" spans="1:7">
      <c r="A991" s="13" t="s">
        <v>2323</v>
      </c>
      <c r="B991" s="25" t="s">
        <v>2324</v>
      </c>
      <c r="C991" s="15">
        <v>0</v>
      </c>
      <c r="D991" s="16">
        <v>0</v>
      </c>
      <c r="E991" s="16">
        <v>0</v>
      </c>
      <c r="F991" s="17" t="str">
        <f t="shared" si="30"/>
        <v/>
      </c>
      <c r="G991" s="17" t="str">
        <f t="shared" si="31"/>
        <v/>
      </c>
    </row>
    <row r="992" ht="15" spans="1:7">
      <c r="A992" s="13" t="s">
        <v>2325</v>
      </c>
      <c r="B992" s="25" t="s">
        <v>2326</v>
      </c>
      <c r="C992" s="15">
        <v>0</v>
      </c>
      <c r="D992" s="16">
        <v>0</v>
      </c>
      <c r="E992" s="16">
        <v>0</v>
      </c>
      <c r="F992" s="17" t="str">
        <f t="shared" si="30"/>
        <v/>
      </c>
      <c r="G992" s="17" t="str">
        <f t="shared" si="31"/>
        <v/>
      </c>
    </row>
    <row r="993" ht="15" spans="1:7">
      <c r="A993" s="13" t="s">
        <v>2327</v>
      </c>
      <c r="B993" s="25" t="s">
        <v>660</v>
      </c>
      <c r="C993" s="15">
        <v>0</v>
      </c>
      <c r="D993" s="16">
        <v>0</v>
      </c>
      <c r="E993" s="16">
        <v>0</v>
      </c>
      <c r="F993" s="17" t="str">
        <f t="shared" si="30"/>
        <v/>
      </c>
      <c r="G993" s="17" t="str">
        <f t="shared" si="31"/>
        <v/>
      </c>
    </row>
    <row r="994" ht="15" spans="1:7">
      <c r="A994" s="13" t="s">
        <v>2328</v>
      </c>
      <c r="B994" s="25" t="s">
        <v>2329</v>
      </c>
      <c r="C994" s="15">
        <v>0</v>
      </c>
      <c r="D994" s="16">
        <v>30</v>
      </c>
      <c r="E994" s="16">
        <v>55</v>
      </c>
      <c r="F994" s="17" t="str">
        <f t="shared" si="30"/>
        <v/>
      </c>
      <c r="G994" s="17">
        <f t="shared" si="31"/>
        <v>1.833</v>
      </c>
    </row>
    <row r="995" ht="15" spans="1:7">
      <c r="A995" s="13" t="s">
        <v>2330</v>
      </c>
      <c r="B995" s="25" t="s">
        <v>642</v>
      </c>
      <c r="C995" s="15">
        <v>0</v>
      </c>
      <c r="D995" s="16">
        <v>0</v>
      </c>
      <c r="E995" s="16">
        <v>25</v>
      </c>
      <c r="F995" s="17" t="str">
        <f t="shared" si="30"/>
        <v/>
      </c>
      <c r="G995" s="17" t="str">
        <f t="shared" si="31"/>
        <v/>
      </c>
    </row>
    <row r="996" ht="15" spans="1:7">
      <c r="A996" s="13" t="s">
        <v>2331</v>
      </c>
      <c r="B996" s="25" t="s">
        <v>644</v>
      </c>
      <c r="C996" s="15">
        <v>0</v>
      </c>
      <c r="D996" s="16">
        <v>0</v>
      </c>
      <c r="E996" s="16">
        <v>0</v>
      </c>
      <c r="F996" s="17" t="str">
        <f t="shared" si="30"/>
        <v/>
      </c>
      <c r="G996" s="17" t="str">
        <f t="shared" si="31"/>
        <v/>
      </c>
    </row>
    <row r="997" ht="15" spans="1:7">
      <c r="A997" s="13" t="s">
        <v>2332</v>
      </c>
      <c r="B997" s="25" t="s">
        <v>646</v>
      </c>
      <c r="C997" s="15">
        <v>0</v>
      </c>
      <c r="D997" s="16">
        <v>0</v>
      </c>
      <c r="E997" s="16">
        <v>0</v>
      </c>
      <c r="F997" s="17" t="str">
        <f t="shared" si="30"/>
        <v/>
      </c>
      <c r="G997" s="17" t="str">
        <f t="shared" si="31"/>
        <v/>
      </c>
    </row>
    <row r="998" ht="15" spans="1:7">
      <c r="A998" s="13" t="s">
        <v>2333</v>
      </c>
      <c r="B998" s="25" t="s">
        <v>2334</v>
      </c>
      <c r="C998" s="15">
        <v>0</v>
      </c>
      <c r="D998" s="16">
        <v>0</v>
      </c>
      <c r="E998" s="16">
        <v>0</v>
      </c>
      <c r="F998" s="17" t="str">
        <f t="shared" si="30"/>
        <v/>
      </c>
      <c r="G998" s="17" t="str">
        <f t="shared" si="31"/>
        <v/>
      </c>
    </row>
    <row r="999" ht="15" spans="1:7">
      <c r="A999" s="13" t="s">
        <v>2335</v>
      </c>
      <c r="B999" s="25" t="s">
        <v>2336</v>
      </c>
      <c r="C999" s="15">
        <v>0</v>
      </c>
      <c r="D999" s="16">
        <v>0</v>
      </c>
      <c r="E999" s="16">
        <v>5</v>
      </c>
      <c r="F999" s="17" t="str">
        <f t="shared" si="30"/>
        <v/>
      </c>
      <c r="G999" s="17" t="str">
        <f t="shared" si="31"/>
        <v/>
      </c>
    </row>
    <row r="1000" ht="15" spans="1:7">
      <c r="A1000" s="13" t="s">
        <v>2337</v>
      </c>
      <c r="B1000" s="25" t="s">
        <v>2338</v>
      </c>
      <c r="C1000" s="15">
        <v>0</v>
      </c>
      <c r="D1000" s="16">
        <v>0</v>
      </c>
      <c r="E1000" s="16">
        <v>0</v>
      </c>
      <c r="F1000" s="17" t="str">
        <f t="shared" si="30"/>
        <v/>
      </c>
      <c r="G1000" s="17" t="str">
        <f t="shared" si="31"/>
        <v/>
      </c>
    </row>
    <row r="1001" ht="15" spans="1:7">
      <c r="A1001" s="13" t="s">
        <v>2339</v>
      </c>
      <c r="B1001" s="25" t="s">
        <v>2340</v>
      </c>
      <c r="C1001" s="15">
        <v>0</v>
      </c>
      <c r="D1001" s="16">
        <v>0</v>
      </c>
      <c r="E1001" s="16">
        <v>0</v>
      </c>
      <c r="F1001" s="17" t="str">
        <f t="shared" si="30"/>
        <v/>
      </c>
      <c r="G1001" s="17" t="str">
        <f t="shared" si="31"/>
        <v/>
      </c>
    </row>
    <row r="1002" ht="15" spans="1:7">
      <c r="A1002" s="13" t="s">
        <v>2341</v>
      </c>
      <c r="B1002" s="25" t="s">
        <v>2342</v>
      </c>
      <c r="C1002" s="15">
        <v>74</v>
      </c>
      <c r="D1002" s="16">
        <v>30</v>
      </c>
      <c r="E1002" s="16">
        <v>65</v>
      </c>
      <c r="F1002" s="17">
        <f t="shared" si="30"/>
        <v>0.878</v>
      </c>
      <c r="G1002" s="17">
        <f t="shared" si="31"/>
        <v>2.167</v>
      </c>
    </row>
    <row r="1003" ht="15" spans="1:7">
      <c r="A1003" s="13" t="s">
        <v>2343</v>
      </c>
      <c r="B1003" s="25" t="s">
        <v>2344</v>
      </c>
      <c r="C1003" s="15">
        <v>0</v>
      </c>
      <c r="D1003" s="16">
        <v>0</v>
      </c>
      <c r="E1003" s="16">
        <v>0</v>
      </c>
      <c r="F1003" s="17" t="str">
        <f t="shared" si="30"/>
        <v/>
      </c>
      <c r="G1003" s="17" t="str">
        <f t="shared" si="31"/>
        <v/>
      </c>
    </row>
    <row r="1004" ht="15" spans="1:7">
      <c r="A1004" s="13" t="s">
        <v>2345</v>
      </c>
      <c r="B1004" s="25" t="s">
        <v>2346</v>
      </c>
      <c r="C1004" s="15">
        <v>0</v>
      </c>
      <c r="D1004" s="16">
        <v>0</v>
      </c>
      <c r="E1004" s="16">
        <v>0</v>
      </c>
      <c r="F1004" s="17" t="str">
        <f t="shared" si="30"/>
        <v/>
      </c>
      <c r="G1004" s="17" t="str">
        <f t="shared" si="31"/>
        <v/>
      </c>
    </row>
    <row r="1005" ht="15" spans="1:7">
      <c r="A1005" s="13" t="s">
        <v>2347</v>
      </c>
      <c r="B1005" s="25" t="s">
        <v>2348</v>
      </c>
      <c r="C1005" s="15">
        <v>0</v>
      </c>
      <c r="D1005" s="16">
        <v>0</v>
      </c>
      <c r="E1005" s="16">
        <v>0</v>
      </c>
      <c r="F1005" s="17" t="str">
        <f t="shared" si="30"/>
        <v/>
      </c>
      <c r="G1005" s="17" t="str">
        <f t="shared" si="31"/>
        <v/>
      </c>
    </row>
    <row r="1006" ht="15" spans="1:7">
      <c r="A1006" s="13" t="s">
        <v>2349</v>
      </c>
      <c r="B1006" s="25" t="s">
        <v>2350</v>
      </c>
      <c r="C1006" s="15">
        <v>0</v>
      </c>
      <c r="D1006" s="16">
        <v>0</v>
      </c>
      <c r="E1006" s="16">
        <v>0</v>
      </c>
      <c r="F1006" s="17" t="str">
        <f t="shared" si="30"/>
        <v/>
      </c>
      <c r="G1006" s="17" t="str">
        <f t="shared" si="31"/>
        <v/>
      </c>
    </row>
    <row r="1007" ht="15" spans="1:7">
      <c r="A1007" s="13" t="s">
        <v>2351</v>
      </c>
      <c r="B1007" s="25" t="s">
        <v>2352</v>
      </c>
      <c r="C1007" s="15">
        <v>0</v>
      </c>
      <c r="D1007" s="16">
        <v>0</v>
      </c>
      <c r="E1007" s="16">
        <v>0</v>
      </c>
      <c r="F1007" s="17" t="str">
        <f t="shared" si="30"/>
        <v/>
      </c>
      <c r="G1007" s="17" t="str">
        <f t="shared" si="31"/>
        <v/>
      </c>
    </row>
    <row r="1008" ht="15" spans="1:7">
      <c r="A1008" s="13" t="s">
        <v>2353</v>
      </c>
      <c r="B1008" s="25" t="s">
        <v>2354</v>
      </c>
      <c r="C1008" s="15">
        <v>0</v>
      </c>
      <c r="D1008" s="16">
        <v>0</v>
      </c>
      <c r="E1008" s="16">
        <v>0</v>
      </c>
      <c r="F1008" s="17" t="str">
        <f t="shared" si="30"/>
        <v/>
      </c>
      <c r="G1008" s="17" t="str">
        <f t="shared" si="31"/>
        <v/>
      </c>
    </row>
    <row r="1009" ht="15" spans="1:7">
      <c r="A1009" s="13" t="s">
        <v>2355</v>
      </c>
      <c r="B1009" s="25" t="s">
        <v>2356</v>
      </c>
      <c r="C1009" s="15">
        <v>0</v>
      </c>
      <c r="D1009" s="16">
        <v>0</v>
      </c>
      <c r="E1009" s="16">
        <v>65</v>
      </c>
      <c r="F1009" s="17" t="str">
        <f t="shared" si="30"/>
        <v/>
      </c>
      <c r="G1009" s="17" t="str">
        <f t="shared" si="31"/>
        <v/>
      </c>
    </row>
    <row r="1010" ht="15" spans="1:7">
      <c r="A1010" s="13" t="s">
        <v>2357</v>
      </c>
      <c r="B1010" s="25" t="s">
        <v>2358</v>
      </c>
      <c r="C1010" s="15">
        <v>0</v>
      </c>
      <c r="D1010" s="16">
        <v>0</v>
      </c>
      <c r="E1010" s="16">
        <v>0</v>
      </c>
      <c r="F1010" s="17" t="str">
        <f t="shared" si="30"/>
        <v/>
      </c>
      <c r="G1010" s="17" t="str">
        <f t="shared" si="31"/>
        <v/>
      </c>
    </row>
    <row r="1011" ht="15" spans="1:7">
      <c r="A1011" s="13" t="s">
        <v>2359</v>
      </c>
      <c r="B1011" s="25" t="s">
        <v>2360</v>
      </c>
      <c r="C1011" s="15">
        <v>0</v>
      </c>
      <c r="D1011" s="16">
        <v>0</v>
      </c>
      <c r="E1011" s="16">
        <v>0</v>
      </c>
      <c r="F1011" s="17" t="str">
        <f t="shared" si="30"/>
        <v/>
      </c>
      <c r="G1011" s="17" t="str">
        <f t="shared" si="31"/>
        <v/>
      </c>
    </row>
    <row r="1012" ht="15" spans="1:7">
      <c r="A1012" s="13" t="s">
        <v>2361</v>
      </c>
      <c r="B1012" s="25" t="s">
        <v>2362</v>
      </c>
      <c r="C1012" s="15">
        <v>1717</v>
      </c>
      <c r="D1012" s="16">
        <v>0</v>
      </c>
      <c r="E1012" s="16">
        <v>208</v>
      </c>
      <c r="F1012" s="17">
        <f t="shared" si="30"/>
        <v>0.121</v>
      </c>
      <c r="G1012" s="17" t="str">
        <f t="shared" si="31"/>
        <v/>
      </c>
    </row>
    <row r="1013" ht="15" spans="1:7">
      <c r="A1013" s="13" t="s">
        <v>2363</v>
      </c>
      <c r="B1013" s="25" t="s">
        <v>2364</v>
      </c>
      <c r="C1013" s="15">
        <v>0</v>
      </c>
      <c r="D1013" s="16">
        <v>0</v>
      </c>
      <c r="E1013" s="16">
        <v>0</v>
      </c>
      <c r="F1013" s="17" t="str">
        <f t="shared" si="30"/>
        <v/>
      </c>
      <c r="G1013" s="17" t="str">
        <f t="shared" si="31"/>
        <v/>
      </c>
    </row>
    <row r="1014" ht="15" spans="1:7">
      <c r="A1014" s="13" t="s">
        <v>2365</v>
      </c>
      <c r="B1014" s="25" t="s">
        <v>2366</v>
      </c>
      <c r="C1014" s="15">
        <v>0</v>
      </c>
      <c r="D1014" s="16">
        <v>0</v>
      </c>
      <c r="E1014" s="16">
        <v>0</v>
      </c>
      <c r="F1014" s="17" t="str">
        <f t="shared" si="30"/>
        <v/>
      </c>
      <c r="G1014" s="17" t="str">
        <f t="shared" si="31"/>
        <v/>
      </c>
    </row>
    <row r="1015" ht="15" spans="1:7">
      <c r="A1015" s="13" t="s">
        <v>2367</v>
      </c>
      <c r="B1015" s="25" t="s">
        <v>2368</v>
      </c>
      <c r="C1015" s="15">
        <v>0</v>
      </c>
      <c r="D1015" s="16">
        <v>0</v>
      </c>
      <c r="E1015" s="16">
        <v>85</v>
      </c>
      <c r="F1015" s="17" t="str">
        <f t="shared" si="30"/>
        <v/>
      </c>
      <c r="G1015" s="17" t="str">
        <f t="shared" si="31"/>
        <v/>
      </c>
    </row>
    <row r="1016" ht="15" spans="1:7">
      <c r="A1016" s="13" t="s">
        <v>2369</v>
      </c>
      <c r="B1016" s="25" t="s">
        <v>2370</v>
      </c>
      <c r="C1016" s="15">
        <v>0</v>
      </c>
      <c r="D1016" s="16">
        <v>0</v>
      </c>
      <c r="E1016" s="16">
        <v>0</v>
      </c>
      <c r="F1016" s="17" t="str">
        <f t="shared" si="30"/>
        <v/>
      </c>
      <c r="G1016" s="17" t="str">
        <f t="shared" si="31"/>
        <v/>
      </c>
    </row>
    <row r="1017" ht="15" spans="1:7">
      <c r="A1017" s="13" t="s">
        <v>2371</v>
      </c>
      <c r="B1017" s="25" t="s">
        <v>2372</v>
      </c>
      <c r="C1017" s="15">
        <v>703</v>
      </c>
      <c r="D1017" s="16">
        <v>426</v>
      </c>
      <c r="E1017" s="16">
        <v>637</v>
      </c>
      <c r="F1017" s="17">
        <f t="shared" si="30"/>
        <v>0.906</v>
      </c>
      <c r="G1017" s="17">
        <f t="shared" si="31"/>
        <v>1.495</v>
      </c>
    </row>
    <row r="1018" ht="15" spans="1:7">
      <c r="A1018" s="13" t="s">
        <v>2373</v>
      </c>
      <c r="B1018" s="25" t="s">
        <v>2374</v>
      </c>
      <c r="C1018" s="15">
        <v>0</v>
      </c>
      <c r="D1018" s="16">
        <v>0</v>
      </c>
      <c r="E1018" s="16">
        <v>0</v>
      </c>
      <c r="F1018" s="17" t="str">
        <f t="shared" si="30"/>
        <v/>
      </c>
      <c r="G1018" s="17" t="str">
        <f t="shared" si="31"/>
        <v/>
      </c>
    </row>
    <row r="1019" ht="15" spans="1:7">
      <c r="A1019" s="13" t="s">
        <v>2375</v>
      </c>
      <c r="B1019" s="25" t="s">
        <v>2376</v>
      </c>
      <c r="C1019" s="15">
        <v>0</v>
      </c>
      <c r="D1019" s="16">
        <v>0</v>
      </c>
      <c r="E1019" s="16">
        <v>0</v>
      </c>
      <c r="F1019" s="17" t="str">
        <f t="shared" si="30"/>
        <v/>
      </c>
      <c r="G1019" s="17" t="str">
        <f t="shared" si="31"/>
        <v/>
      </c>
    </row>
    <row r="1020" ht="15" spans="1:7">
      <c r="A1020" s="13" t="s">
        <v>2377</v>
      </c>
      <c r="B1020" s="25" t="s">
        <v>2378</v>
      </c>
      <c r="C1020" s="15">
        <v>153</v>
      </c>
      <c r="D1020" s="16">
        <v>7</v>
      </c>
      <c r="E1020" s="16">
        <v>97</v>
      </c>
      <c r="F1020" s="17">
        <f t="shared" si="30"/>
        <v>0.634</v>
      </c>
      <c r="G1020" s="17">
        <f t="shared" si="31"/>
        <v>13.857</v>
      </c>
    </row>
    <row r="1021" ht="15" spans="1:7">
      <c r="A1021" s="13" t="s">
        <v>2379</v>
      </c>
      <c r="B1021" s="25" t="s">
        <v>459</v>
      </c>
      <c r="C1021" s="15">
        <v>951</v>
      </c>
      <c r="D1021" s="16">
        <v>935</v>
      </c>
      <c r="E1021" s="16">
        <v>1034</v>
      </c>
      <c r="F1021" s="17">
        <f t="shared" si="30"/>
        <v>1.087</v>
      </c>
      <c r="G1021" s="17">
        <f t="shared" si="31"/>
        <v>1.106</v>
      </c>
    </row>
    <row r="1022" ht="15" spans="1:7">
      <c r="A1022" s="13" t="s">
        <v>2380</v>
      </c>
      <c r="B1022" s="25" t="s">
        <v>2381</v>
      </c>
      <c r="C1022" s="15">
        <v>0</v>
      </c>
      <c r="D1022" s="16">
        <v>0</v>
      </c>
      <c r="E1022" s="16">
        <v>0</v>
      </c>
      <c r="F1022" s="17" t="str">
        <f t="shared" si="30"/>
        <v/>
      </c>
      <c r="G1022" s="17" t="str">
        <f t="shared" si="31"/>
        <v/>
      </c>
    </row>
    <row r="1023" ht="15" spans="1:7">
      <c r="A1023" s="13" t="s">
        <v>2382</v>
      </c>
      <c r="B1023" s="25" t="s">
        <v>2383</v>
      </c>
      <c r="C1023" s="15">
        <v>0</v>
      </c>
      <c r="D1023" s="16">
        <v>0</v>
      </c>
      <c r="E1023" s="16">
        <v>0</v>
      </c>
      <c r="F1023" s="17" t="str">
        <f t="shared" si="30"/>
        <v/>
      </c>
      <c r="G1023" s="17" t="str">
        <f t="shared" si="31"/>
        <v/>
      </c>
    </row>
    <row r="1024" ht="15" spans="1:7">
      <c r="A1024" s="13" t="s">
        <v>2384</v>
      </c>
      <c r="B1024" s="25" t="s">
        <v>2385</v>
      </c>
      <c r="C1024" s="15">
        <v>0</v>
      </c>
      <c r="D1024" s="16">
        <v>0</v>
      </c>
      <c r="E1024" s="16">
        <v>0</v>
      </c>
      <c r="F1024" s="17" t="str">
        <f t="shared" si="30"/>
        <v/>
      </c>
      <c r="G1024" s="17" t="str">
        <f t="shared" si="31"/>
        <v/>
      </c>
    </row>
    <row r="1025" ht="15" spans="1:7">
      <c r="A1025" s="13" t="s">
        <v>2386</v>
      </c>
      <c r="B1025" s="25" t="s">
        <v>2387</v>
      </c>
      <c r="C1025" s="15">
        <v>0</v>
      </c>
      <c r="D1025" s="16">
        <v>0</v>
      </c>
      <c r="E1025" s="16">
        <v>0</v>
      </c>
      <c r="F1025" s="17" t="str">
        <f t="shared" si="30"/>
        <v/>
      </c>
      <c r="G1025" s="17" t="str">
        <f t="shared" si="31"/>
        <v/>
      </c>
    </row>
    <row r="1026" ht="15" spans="1:7">
      <c r="A1026" s="13" t="s">
        <v>2388</v>
      </c>
      <c r="B1026" s="25" t="s">
        <v>2389</v>
      </c>
      <c r="C1026" s="15">
        <v>0</v>
      </c>
      <c r="D1026" s="16">
        <v>0</v>
      </c>
      <c r="E1026" s="16">
        <v>0</v>
      </c>
      <c r="F1026" s="17" t="str">
        <f t="shared" si="30"/>
        <v/>
      </c>
      <c r="G1026" s="17" t="str">
        <f t="shared" si="31"/>
        <v/>
      </c>
    </row>
    <row r="1027" ht="15" spans="1:7">
      <c r="A1027" s="13" t="s">
        <v>2390</v>
      </c>
      <c r="B1027" s="25" t="s">
        <v>642</v>
      </c>
      <c r="C1027" s="15">
        <v>0</v>
      </c>
      <c r="D1027" s="16">
        <v>0</v>
      </c>
      <c r="E1027" s="16">
        <v>0</v>
      </c>
      <c r="F1027" s="17" t="str">
        <f t="shared" si="30"/>
        <v/>
      </c>
      <c r="G1027" s="17" t="str">
        <f t="shared" si="31"/>
        <v/>
      </c>
    </row>
    <row r="1028" ht="15" spans="1:7">
      <c r="A1028" s="13" t="s">
        <v>2391</v>
      </c>
      <c r="B1028" s="25" t="s">
        <v>644</v>
      </c>
      <c r="C1028" s="15">
        <v>0</v>
      </c>
      <c r="D1028" s="16">
        <v>0</v>
      </c>
      <c r="E1028" s="16">
        <v>0</v>
      </c>
      <c r="F1028" s="17" t="str">
        <f t="shared" si="30"/>
        <v/>
      </c>
      <c r="G1028" s="17" t="str">
        <f t="shared" si="31"/>
        <v/>
      </c>
    </row>
    <row r="1029" ht="15" spans="1:7">
      <c r="A1029" s="13" t="s">
        <v>2392</v>
      </c>
      <c r="B1029" s="25" t="s">
        <v>646</v>
      </c>
      <c r="C1029" s="15">
        <v>0</v>
      </c>
      <c r="D1029" s="16">
        <v>0</v>
      </c>
      <c r="E1029" s="16">
        <v>0</v>
      </c>
      <c r="F1029" s="17" t="str">
        <f t="shared" ref="F1029:F1092" si="32">IFERROR($E1029/C1029,"")</f>
        <v/>
      </c>
      <c r="G1029" s="17" t="str">
        <f t="shared" ref="G1029:G1092" si="33">IFERROR($E1029/D1029,"")</f>
        <v/>
      </c>
    </row>
    <row r="1030" ht="15" spans="1:7">
      <c r="A1030" s="13" t="s">
        <v>2393</v>
      </c>
      <c r="B1030" s="25" t="s">
        <v>2394</v>
      </c>
      <c r="C1030" s="15">
        <v>0</v>
      </c>
      <c r="D1030" s="16">
        <v>0</v>
      </c>
      <c r="E1030" s="16">
        <v>0</v>
      </c>
      <c r="F1030" s="17" t="str">
        <f t="shared" si="32"/>
        <v/>
      </c>
      <c r="G1030" s="17" t="str">
        <f t="shared" si="33"/>
        <v/>
      </c>
    </row>
    <row r="1031" ht="15" spans="1:7">
      <c r="A1031" s="13" t="s">
        <v>2395</v>
      </c>
      <c r="B1031" s="25" t="s">
        <v>2396</v>
      </c>
      <c r="C1031" s="15">
        <v>0</v>
      </c>
      <c r="D1031" s="16">
        <v>0</v>
      </c>
      <c r="E1031" s="16">
        <v>0</v>
      </c>
      <c r="F1031" s="17" t="str">
        <f t="shared" si="32"/>
        <v/>
      </c>
      <c r="G1031" s="17" t="str">
        <f t="shared" si="33"/>
        <v/>
      </c>
    </row>
    <row r="1032" ht="15" spans="1:7">
      <c r="A1032" s="13" t="s">
        <v>2397</v>
      </c>
      <c r="B1032" s="25" t="s">
        <v>2398</v>
      </c>
      <c r="C1032" s="15">
        <v>0</v>
      </c>
      <c r="D1032" s="16">
        <v>0</v>
      </c>
      <c r="E1032" s="16">
        <v>0</v>
      </c>
      <c r="F1032" s="17" t="str">
        <f t="shared" si="32"/>
        <v/>
      </c>
      <c r="G1032" s="17" t="str">
        <f t="shared" si="33"/>
        <v/>
      </c>
    </row>
    <row r="1033" ht="15" spans="1:7">
      <c r="A1033" s="13" t="s">
        <v>2399</v>
      </c>
      <c r="B1033" s="25" t="s">
        <v>2400</v>
      </c>
      <c r="C1033" s="15">
        <v>0</v>
      </c>
      <c r="D1033" s="16">
        <v>0</v>
      </c>
      <c r="E1033" s="16">
        <v>0</v>
      </c>
      <c r="F1033" s="17" t="str">
        <f t="shared" si="32"/>
        <v/>
      </c>
      <c r="G1033" s="17" t="str">
        <f t="shared" si="33"/>
        <v/>
      </c>
    </row>
    <row r="1034" ht="15" spans="1:7">
      <c r="A1034" s="13" t="s">
        <v>2401</v>
      </c>
      <c r="B1034" s="25" t="s">
        <v>2402</v>
      </c>
      <c r="C1034" s="15">
        <v>0</v>
      </c>
      <c r="D1034" s="16">
        <v>0</v>
      </c>
      <c r="E1034" s="16">
        <v>0</v>
      </c>
      <c r="F1034" s="17" t="str">
        <f t="shared" si="32"/>
        <v/>
      </c>
      <c r="G1034" s="17" t="str">
        <f t="shared" si="33"/>
        <v/>
      </c>
    </row>
    <row r="1035" ht="15" spans="1:7">
      <c r="A1035" s="13" t="s">
        <v>2403</v>
      </c>
      <c r="B1035" s="25" t="s">
        <v>2404</v>
      </c>
      <c r="C1035" s="15">
        <v>0</v>
      </c>
      <c r="D1035" s="16">
        <v>0</v>
      </c>
      <c r="E1035" s="16">
        <v>0</v>
      </c>
      <c r="F1035" s="17" t="str">
        <f t="shared" si="32"/>
        <v/>
      </c>
      <c r="G1035" s="17" t="str">
        <f t="shared" si="33"/>
        <v/>
      </c>
    </row>
    <row r="1036" ht="15" spans="1:7">
      <c r="A1036" s="13" t="s">
        <v>2405</v>
      </c>
      <c r="B1036" s="25" t="s">
        <v>2406</v>
      </c>
      <c r="C1036" s="15">
        <v>0</v>
      </c>
      <c r="D1036" s="16">
        <v>0</v>
      </c>
      <c r="E1036" s="16">
        <v>0</v>
      </c>
      <c r="F1036" s="17" t="str">
        <f t="shared" si="32"/>
        <v/>
      </c>
      <c r="G1036" s="17" t="str">
        <f t="shared" si="33"/>
        <v/>
      </c>
    </row>
    <row r="1037" ht="15" spans="1:7">
      <c r="A1037" s="13" t="s">
        <v>2407</v>
      </c>
      <c r="B1037" s="25" t="s">
        <v>2408</v>
      </c>
      <c r="C1037" s="15">
        <v>0</v>
      </c>
      <c r="D1037" s="16">
        <v>0</v>
      </c>
      <c r="E1037" s="16">
        <v>0</v>
      </c>
      <c r="F1037" s="17" t="str">
        <f t="shared" si="32"/>
        <v/>
      </c>
      <c r="G1037" s="17" t="str">
        <f t="shared" si="33"/>
        <v/>
      </c>
    </row>
    <row r="1038" ht="15" spans="1:7">
      <c r="A1038" s="13" t="s">
        <v>2409</v>
      </c>
      <c r="B1038" s="25" t="s">
        <v>2410</v>
      </c>
      <c r="C1038" s="15">
        <v>0</v>
      </c>
      <c r="D1038" s="16">
        <v>0</v>
      </c>
      <c r="E1038" s="16">
        <v>0</v>
      </c>
      <c r="F1038" s="17" t="str">
        <f t="shared" si="32"/>
        <v/>
      </c>
      <c r="G1038" s="17" t="str">
        <f t="shared" si="33"/>
        <v/>
      </c>
    </row>
    <row r="1039" ht="15" spans="1:7">
      <c r="A1039" s="13" t="s">
        <v>2411</v>
      </c>
      <c r="B1039" s="25" t="s">
        <v>2412</v>
      </c>
      <c r="C1039" s="15">
        <v>0</v>
      </c>
      <c r="D1039" s="16">
        <v>0</v>
      </c>
      <c r="E1039" s="16">
        <v>0</v>
      </c>
      <c r="F1039" s="17" t="str">
        <f t="shared" si="32"/>
        <v/>
      </c>
      <c r="G1039" s="17" t="str">
        <f t="shared" si="33"/>
        <v/>
      </c>
    </row>
    <row r="1040" ht="15" spans="1:7">
      <c r="A1040" s="13" t="s">
        <v>2413</v>
      </c>
      <c r="B1040" s="25" t="s">
        <v>2414</v>
      </c>
      <c r="C1040" s="15">
        <v>0</v>
      </c>
      <c r="D1040" s="16">
        <v>0</v>
      </c>
      <c r="E1040" s="16">
        <v>0</v>
      </c>
      <c r="F1040" s="17" t="str">
        <f t="shared" si="32"/>
        <v/>
      </c>
      <c r="G1040" s="17" t="str">
        <f t="shared" si="33"/>
        <v/>
      </c>
    </row>
    <row r="1041" ht="15" spans="1:7">
      <c r="A1041" s="13" t="s">
        <v>2415</v>
      </c>
      <c r="B1041" s="25" t="s">
        <v>2416</v>
      </c>
      <c r="C1041" s="15">
        <v>0</v>
      </c>
      <c r="D1041" s="16">
        <v>0</v>
      </c>
      <c r="E1041" s="16">
        <v>0</v>
      </c>
      <c r="F1041" s="17" t="str">
        <f t="shared" si="32"/>
        <v/>
      </c>
      <c r="G1041" s="17" t="str">
        <f t="shared" si="33"/>
        <v/>
      </c>
    </row>
    <row r="1042" ht="15" spans="1:7">
      <c r="A1042" s="13" t="s">
        <v>2417</v>
      </c>
      <c r="B1042" s="25" t="s">
        <v>660</v>
      </c>
      <c r="C1042" s="15">
        <v>0</v>
      </c>
      <c r="D1042" s="16">
        <v>0</v>
      </c>
      <c r="E1042" s="16">
        <v>0</v>
      </c>
      <c r="F1042" s="17" t="str">
        <f t="shared" si="32"/>
        <v/>
      </c>
      <c r="G1042" s="17" t="str">
        <f t="shared" si="33"/>
        <v/>
      </c>
    </row>
    <row r="1043" ht="15" spans="1:7">
      <c r="A1043" s="13" t="s">
        <v>2418</v>
      </c>
      <c r="B1043" s="25" t="s">
        <v>2419</v>
      </c>
      <c r="C1043" s="15">
        <v>0</v>
      </c>
      <c r="D1043" s="16">
        <v>0</v>
      </c>
      <c r="E1043" s="16">
        <v>0</v>
      </c>
      <c r="F1043" s="17" t="str">
        <f t="shared" si="32"/>
        <v/>
      </c>
      <c r="G1043" s="17" t="str">
        <f t="shared" si="33"/>
        <v/>
      </c>
    </row>
    <row r="1044" ht="15" spans="1:7">
      <c r="A1044" s="13" t="s">
        <v>2420</v>
      </c>
      <c r="B1044" s="25" t="s">
        <v>2421</v>
      </c>
      <c r="C1044" s="15">
        <v>0</v>
      </c>
      <c r="D1044" s="16">
        <v>0</v>
      </c>
      <c r="E1044" s="16">
        <v>0</v>
      </c>
      <c r="F1044" s="17" t="str">
        <f t="shared" si="32"/>
        <v/>
      </c>
      <c r="G1044" s="17" t="str">
        <f t="shared" si="33"/>
        <v/>
      </c>
    </row>
    <row r="1045" ht="15" spans="1:7">
      <c r="A1045" s="13" t="s">
        <v>2422</v>
      </c>
      <c r="B1045" s="25" t="s">
        <v>2423</v>
      </c>
      <c r="C1045" s="15">
        <v>0</v>
      </c>
      <c r="D1045" s="16">
        <v>0</v>
      </c>
      <c r="E1045" s="16">
        <v>0</v>
      </c>
      <c r="F1045" s="17" t="str">
        <f t="shared" si="32"/>
        <v/>
      </c>
      <c r="G1045" s="17" t="str">
        <f t="shared" si="33"/>
        <v/>
      </c>
    </row>
    <row r="1046" ht="15" spans="1:7">
      <c r="A1046" s="13" t="s">
        <v>2424</v>
      </c>
      <c r="B1046" s="25" t="s">
        <v>2425</v>
      </c>
      <c r="C1046" s="15">
        <v>0</v>
      </c>
      <c r="D1046" s="16">
        <v>0</v>
      </c>
      <c r="E1046" s="16">
        <v>0</v>
      </c>
      <c r="F1046" s="17" t="str">
        <f t="shared" si="32"/>
        <v/>
      </c>
      <c r="G1046" s="17" t="str">
        <f t="shared" si="33"/>
        <v/>
      </c>
    </row>
    <row r="1047" ht="15" spans="1:7">
      <c r="A1047" s="13" t="s">
        <v>2426</v>
      </c>
      <c r="B1047" s="25" t="s">
        <v>2427</v>
      </c>
      <c r="C1047" s="15">
        <v>0</v>
      </c>
      <c r="D1047" s="16">
        <v>0</v>
      </c>
      <c r="E1047" s="16">
        <v>0</v>
      </c>
      <c r="F1047" s="17" t="str">
        <f t="shared" si="32"/>
        <v/>
      </c>
      <c r="G1047" s="17" t="str">
        <f t="shared" si="33"/>
        <v/>
      </c>
    </row>
    <row r="1048" ht="15" spans="1:7">
      <c r="A1048" s="13" t="s">
        <v>2428</v>
      </c>
      <c r="B1048" s="25" t="s">
        <v>2429</v>
      </c>
      <c r="C1048" s="15">
        <v>0</v>
      </c>
      <c r="D1048" s="16">
        <v>0</v>
      </c>
      <c r="E1048" s="16">
        <v>0</v>
      </c>
      <c r="F1048" s="17" t="str">
        <f t="shared" si="32"/>
        <v/>
      </c>
      <c r="G1048" s="17" t="str">
        <f t="shared" si="33"/>
        <v/>
      </c>
    </row>
    <row r="1049" ht="15" spans="1:7">
      <c r="A1049" s="13" t="s">
        <v>2430</v>
      </c>
      <c r="B1049" s="25" t="s">
        <v>2431</v>
      </c>
      <c r="C1049" s="15">
        <v>0</v>
      </c>
      <c r="D1049" s="16">
        <v>0</v>
      </c>
      <c r="E1049" s="16">
        <v>0</v>
      </c>
      <c r="F1049" s="17" t="str">
        <f t="shared" si="32"/>
        <v/>
      </c>
      <c r="G1049" s="17" t="str">
        <f t="shared" si="33"/>
        <v/>
      </c>
    </row>
    <row r="1050" ht="15" spans="1:7">
      <c r="A1050" s="13" t="s">
        <v>2432</v>
      </c>
      <c r="B1050" s="25" t="s">
        <v>2433</v>
      </c>
      <c r="C1050" s="15">
        <v>0</v>
      </c>
      <c r="D1050" s="16">
        <v>0</v>
      </c>
      <c r="E1050" s="16">
        <v>0</v>
      </c>
      <c r="F1050" s="17" t="str">
        <f t="shared" si="32"/>
        <v/>
      </c>
      <c r="G1050" s="17" t="str">
        <f t="shared" si="33"/>
        <v/>
      </c>
    </row>
    <row r="1051" ht="15" spans="1:7">
      <c r="A1051" s="13" t="s">
        <v>2434</v>
      </c>
      <c r="B1051" s="25" t="s">
        <v>2435</v>
      </c>
      <c r="C1051" s="15">
        <v>0</v>
      </c>
      <c r="D1051" s="16">
        <v>0</v>
      </c>
      <c r="E1051" s="16">
        <v>0</v>
      </c>
      <c r="F1051" s="17" t="str">
        <f t="shared" si="32"/>
        <v/>
      </c>
      <c r="G1051" s="17" t="str">
        <f t="shared" si="33"/>
        <v/>
      </c>
    </row>
    <row r="1052" ht="15" spans="1:7">
      <c r="A1052" s="13" t="s">
        <v>2436</v>
      </c>
      <c r="B1052" s="25" t="s">
        <v>2437</v>
      </c>
      <c r="C1052" s="15">
        <v>0</v>
      </c>
      <c r="D1052" s="16">
        <v>0</v>
      </c>
      <c r="E1052" s="16">
        <v>0</v>
      </c>
      <c r="F1052" s="17" t="str">
        <f t="shared" si="32"/>
        <v/>
      </c>
      <c r="G1052" s="17" t="str">
        <f t="shared" si="33"/>
        <v/>
      </c>
    </row>
    <row r="1053" ht="15" spans="1:7">
      <c r="A1053" s="13" t="s">
        <v>2438</v>
      </c>
      <c r="B1053" s="25" t="s">
        <v>2439</v>
      </c>
      <c r="C1053" s="15">
        <v>0</v>
      </c>
      <c r="D1053" s="16">
        <v>0</v>
      </c>
      <c r="E1053" s="16">
        <v>0</v>
      </c>
      <c r="F1053" s="17" t="str">
        <f t="shared" si="32"/>
        <v/>
      </c>
      <c r="G1053" s="17" t="str">
        <f t="shared" si="33"/>
        <v/>
      </c>
    </row>
    <row r="1054" ht="15" spans="1:7">
      <c r="A1054" s="13" t="s">
        <v>2440</v>
      </c>
      <c r="B1054" s="25" t="s">
        <v>2441</v>
      </c>
      <c r="C1054" s="15">
        <v>0</v>
      </c>
      <c r="D1054" s="16">
        <v>0</v>
      </c>
      <c r="E1054" s="16">
        <v>0</v>
      </c>
      <c r="F1054" s="17" t="str">
        <f t="shared" si="32"/>
        <v/>
      </c>
      <c r="G1054" s="17" t="str">
        <f t="shared" si="33"/>
        <v/>
      </c>
    </row>
    <row r="1055" ht="15" spans="1:7">
      <c r="A1055" s="13" t="s">
        <v>2442</v>
      </c>
      <c r="B1055" s="25" t="s">
        <v>2443</v>
      </c>
      <c r="C1055" s="15">
        <v>0</v>
      </c>
      <c r="D1055" s="16">
        <v>0</v>
      </c>
      <c r="E1055" s="16">
        <v>0</v>
      </c>
      <c r="F1055" s="17" t="str">
        <f t="shared" si="32"/>
        <v/>
      </c>
      <c r="G1055" s="17" t="str">
        <f t="shared" si="33"/>
        <v/>
      </c>
    </row>
    <row r="1056" ht="15" spans="1:7">
      <c r="A1056" s="13" t="s">
        <v>2444</v>
      </c>
      <c r="B1056" s="25" t="s">
        <v>2445</v>
      </c>
      <c r="C1056" s="15">
        <v>0</v>
      </c>
      <c r="D1056" s="16">
        <v>0</v>
      </c>
      <c r="E1056" s="16">
        <v>0</v>
      </c>
      <c r="F1056" s="17" t="str">
        <f t="shared" si="32"/>
        <v/>
      </c>
      <c r="G1056" s="17" t="str">
        <f t="shared" si="33"/>
        <v/>
      </c>
    </row>
    <row r="1057" ht="15" spans="1:7">
      <c r="A1057" s="13" t="s">
        <v>2446</v>
      </c>
      <c r="B1057" s="25" t="s">
        <v>2447</v>
      </c>
      <c r="C1057" s="15">
        <v>0</v>
      </c>
      <c r="D1057" s="16">
        <v>0</v>
      </c>
      <c r="E1057" s="16">
        <v>0</v>
      </c>
      <c r="F1057" s="17" t="str">
        <f t="shared" si="32"/>
        <v/>
      </c>
      <c r="G1057" s="17" t="str">
        <f t="shared" si="33"/>
        <v/>
      </c>
    </row>
    <row r="1058" ht="15" spans="1:7">
      <c r="A1058" s="13" t="s">
        <v>2448</v>
      </c>
      <c r="B1058" s="25" t="s">
        <v>2449</v>
      </c>
      <c r="C1058" s="15">
        <v>0</v>
      </c>
      <c r="D1058" s="16">
        <v>0</v>
      </c>
      <c r="E1058" s="16">
        <v>0</v>
      </c>
      <c r="F1058" s="17" t="str">
        <f t="shared" si="32"/>
        <v/>
      </c>
      <c r="G1058" s="17" t="str">
        <f t="shared" si="33"/>
        <v/>
      </c>
    </row>
    <row r="1059" ht="15" spans="1:7">
      <c r="A1059" s="13" t="s">
        <v>2450</v>
      </c>
      <c r="B1059" s="25" t="s">
        <v>2451</v>
      </c>
      <c r="C1059" s="15">
        <v>0</v>
      </c>
      <c r="D1059" s="16">
        <v>0</v>
      </c>
      <c r="E1059" s="16">
        <v>0</v>
      </c>
      <c r="F1059" s="17" t="str">
        <f t="shared" si="32"/>
        <v/>
      </c>
      <c r="G1059" s="17" t="str">
        <f t="shared" si="33"/>
        <v/>
      </c>
    </row>
    <row r="1060" ht="15" spans="1:7">
      <c r="A1060" s="13" t="s">
        <v>2452</v>
      </c>
      <c r="B1060" s="25" t="s">
        <v>2453</v>
      </c>
      <c r="C1060" s="15">
        <v>0</v>
      </c>
      <c r="D1060" s="16">
        <v>0</v>
      </c>
      <c r="E1060" s="16">
        <v>0</v>
      </c>
      <c r="F1060" s="17" t="str">
        <f t="shared" si="32"/>
        <v/>
      </c>
      <c r="G1060" s="17" t="str">
        <f t="shared" si="33"/>
        <v/>
      </c>
    </row>
    <row r="1061" ht="15" spans="1:7">
      <c r="A1061" s="13" t="s">
        <v>2454</v>
      </c>
      <c r="B1061" s="25" t="s">
        <v>2455</v>
      </c>
      <c r="C1061" s="15">
        <v>0</v>
      </c>
      <c r="D1061" s="16">
        <v>0</v>
      </c>
      <c r="E1061" s="16">
        <v>0</v>
      </c>
      <c r="F1061" s="17" t="str">
        <f t="shared" si="32"/>
        <v/>
      </c>
      <c r="G1061" s="17" t="str">
        <f t="shared" si="33"/>
        <v/>
      </c>
    </row>
    <row r="1062" ht="15" spans="1:7">
      <c r="A1062" s="13" t="s">
        <v>2456</v>
      </c>
      <c r="B1062" s="25" t="s">
        <v>2457</v>
      </c>
      <c r="C1062" s="15">
        <v>0</v>
      </c>
      <c r="D1062" s="16">
        <v>0</v>
      </c>
      <c r="E1062" s="16">
        <v>0</v>
      </c>
      <c r="F1062" s="17" t="str">
        <f t="shared" si="32"/>
        <v/>
      </c>
      <c r="G1062" s="17" t="str">
        <f t="shared" si="33"/>
        <v/>
      </c>
    </row>
    <row r="1063" ht="15" spans="1:7">
      <c r="A1063" s="13" t="s">
        <v>2458</v>
      </c>
      <c r="B1063" s="25" t="s">
        <v>2459</v>
      </c>
      <c r="C1063" s="15">
        <v>0</v>
      </c>
      <c r="D1063" s="16">
        <v>0</v>
      </c>
      <c r="E1063" s="16">
        <v>0</v>
      </c>
      <c r="F1063" s="17" t="str">
        <f t="shared" si="32"/>
        <v/>
      </c>
      <c r="G1063" s="17" t="str">
        <f t="shared" si="33"/>
        <v/>
      </c>
    </row>
    <row r="1064" ht="15" spans="1:7">
      <c r="A1064" s="13" t="s">
        <v>2460</v>
      </c>
      <c r="B1064" s="25" t="s">
        <v>2461</v>
      </c>
      <c r="C1064" s="15">
        <v>0</v>
      </c>
      <c r="D1064" s="16">
        <v>0</v>
      </c>
      <c r="E1064" s="16">
        <v>0</v>
      </c>
      <c r="F1064" s="17" t="str">
        <f t="shared" si="32"/>
        <v/>
      </c>
      <c r="G1064" s="17" t="str">
        <f t="shared" si="33"/>
        <v/>
      </c>
    </row>
    <row r="1065" ht="15" spans="1:7">
      <c r="A1065" s="13" t="s">
        <v>2462</v>
      </c>
      <c r="B1065" s="25" t="s">
        <v>2463</v>
      </c>
      <c r="C1065" s="15">
        <v>0</v>
      </c>
      <c r="D1065" s="16">
        <v>0</v>
      </c>
      <c r="E1065" s="16">
        <v>0</v>
      </c>
      <c r="F1065" s="17" t="str">
        <f t="shared" si="32"/>
        <v/>
      </c>
      <c r="G1065" s="17" t="str">
        <f t="shared" si="33"/>
        <v/>
      </c>
    </row>
    <row r="1066" ht="15" spans="1:7">
      <c r="A1066" s="13" t="s">
        <v>2464</v>
      </c>
      <c r="B1066" s="25" t="s">
        <v>2465</v>
      </c>
      <c r="C1066" s="15">
        <v>0</v>
      </c>
      <c r="D1066" s="16">
        <v>0</v>
      </c>
      <c r="E1066" s="16">
        <v>0</v>
      </c>
      <c r="F1066" s="17" t="str">
        <f t="shared" si="32"/>
        <v/>
      </c>
      <c r="G1066" s="17" t="str">
        <f t="shared" si="33"/>
        <v/>
      </c>
    </row>
    <row r="1067" ht="15" spans="1:7">
      <c r="A1067" s="13" t="s">
        <v>2466</v>
      </c>
      <c r="B1067" s="25" t="s">
        <v>642</v>
      </c>
      <c r="C1067" s="15">
        <v>0</v>
      </c>
      <c r="D1067" s="16">
        <v>0</v>
      </c>
      <c r="E1067" s="16">
        <v>0</v>
      </c>
      <c r="F1067" s="17" t="str">
        <f t="shared" si="32"/>
        <v/>
      </c>
      <c r="G1067" s="17" t="str">
        <f t="shared" si="33"/>
        <v/>
      </c>
    </row>
    <row r="1068" ht="15" spans="1:7">
      <c r="A1068" s="13" t="s">
        <v>2467</v>
      </c>
      <c r="B1068" s="25" t="s">
        <v>644</v>
      </c>
      <c r="C1068" s="15">
        <v>0</v>
      </c>
      <c r="D1068" s="16">
        <v>0</v>
      </c>
      <c r="E1068" s="16">
        <v>0</v>
      </c>
      <c r="F1068" s="17" t="str">
        <f t="shared" si="32"/>
        <v/>
      </c>
      <c r="G1068" s="17" t="str">
        <f t="shared" si="33"/>
        <v/>
      </c>
    </row>
    <row r="1069" ht="15" spans="1:7">
      <c r="A1069" s="13" t="s">
        <v>2468</v>
      </c>
      <c r="B1069" s="25" t="s">
        <v>646</v>
      </c>
      <c r="C1069" s="15">
        <v>0</v>
      </c>
      <c r="D1069" s="16">
        <v>0</v>
      </c>
      <c r="E1069" s="16">
        <v>0</v>
      </c>
      <c r="F1069" s="17" t="str">
        <f t="shared" si="32"/>
        <v/>
      </c>
      <c r="G1069" s="17" t="str">
        <f t="shared" si="33"/>
        <v/>
      </c>
    </row>
    <row r="1070" ht="15" spans="1:7">
      <c r="A1070" s="13" t="s">
        <v>2469</v>
      </c>
      <c r="B1070" s="25" t="s">
        <v>2470</v>
      </c>
      <c r="C1070" s="15">
        <v>0</v>
      </c>
      <c r="D1070" s="16">
        <v>0</v>
      </c>
      <c r="E1070" s="16">
        <v>30</v>
      </c>
      <c r="F1070" s="17" t="str">
        <f t="shared" si="32"/>
        <v/>
      </c>
      <c r="G1070" s="17" t="str">
        <f t="shared" si="33"/>
        <v/>
      </c>
    </row>
    <row r="1071" ht="15" spans="1:7">
      <c r="A1071" s="13" t="s">
        <v>2471</v>
      </c>
      <c r="B1071" s="25" t="s">
        <v>2472</v>
      </c>
      <c r="C1071" s="15">
        <v>0</v>
      </c>
      <c r="D1071" s="16">
        <v>0</v>
      </c>
      <c r="E1071" s="16">
        <v>0</v>
      </c>
      <c r="F1071" s="17" t="str">
        <f t="shared" si="32"/>
        <v/>
      </c>
      <c r="G1071" s="17" t="str">
        <f t="shared" si="33"/>
        <v/>
      </c>
    </row>
    <row r="1072" ht="15" spans="1:7">
      <c r="A1072" s="13" t="s">
        <v>2473</v>
      </c>
      <c r="B1072" s="25" t="s">
        <v>2474</v>
      </c>
      <c r="C1072" s="15">
        <v>200</v>
      </c>
      <c r="D1072" s="16">
        <v>77</v>
      </c>
      <c r="E1072" s="16">
        <v>203</v>
      </c>
      <c r="F1072" s="17">
        <f t="shared" si="32"/>
        <v>1.015</v>
      </c>
      <c r="G1072" s="17">
        <f t="shared" si="33"/>
        <v>2.636</v>
      </c>
    </row>
    <row r="1073" ht="15" spans="1:7">
      <c r="A1073" s="13" t="s">
        <v>2475</v>
      </c>
      <c r="B1073" s="25" t="s">
        <v>2476</v>
      </c>
      <c r="C1073" s="15">
        <v>0</v>
      </c>
      <c r="D1073" s="16">
        <v>0</v>
      </c>
      <c r="E1073" s="16">
        <v>0</v>
      </c>
      <c r="F1073" s="17" t="str">
        <f t="shared" si="32"/>
        <v/>
      </c>
      <c r="G1073" s="17" t="str">
        <f t="shared" si="33"/>
        <v/>
      </c>
    </row>
    <row r="1074" ht="15" spans="1:7">
      <c r="A1074" s="13" t="s">
        <v>2477</v>
      </c>
      <c r="B1074" s="25" t="s">
        <v>2478</v>
      </c>
      <c r="C1074" s="15">
        <v>12</v>
      </c>
      <c r="D1074" s="16">
        <v>12</v>
      </c>
      <c r="E1074" s="16">
        <v>12</v>
      </c>
      <c r="F1074" s="17">
        <f t="shared" si="32"/>
        <v>1</v>
      </c>
      <c r="G1074" s="17">
        <f t="shared" si="33"/>
        <v>1</v>
      </c>
    </row>
    <row r="1075" ht="15" spans="1:7">
      <c r="A1075" s="13" t="s">
        <v>2479</v>
      </c>
      <c r="B1075" s="25" t="s">
        <v>660</v>
      </c>
      <c r="C1075" s="15">
        <v>0</v>
      </c>
      <c r="D1075" s="16">
        <v>0</v>
      </c>
      <c r="E1075" s="16">
        <v>0</v>
      </c>
      <c r="F1075" s="17" t="str">
        <f t="shared" si="32"/>
        <v/>
      </c>
      <c r="G1075" s="17" t="str">
        <f t="shared" si="33"/>
        <v/>
      </c>
    </row>
    <row r="1076" ht="15" spans="1:7">
      <c r="A1076" s="13" t="s">
        <v>2480</v>
      </c>
      <c r="B1076" s="25" t="s">
        <v>2481</v>
      </c>
      <c r="C1076" s="15">
        <v>312</v>
      </c>
      <c r="D1076" s="16">
        <v>84</v>
      </c>
      <c r="E1076" s="16">
        <v>85</v>
      </c>
      <c r="F1076" s="17">
        <f t="shared" si="32"/>
        <v>0.272</v>
      </c>
      <c r="G1076" s="17">
        <f t="shared" si="33"/>
        <v>1.012</v>
      </c>
    </row>
    <row r="1077" ht="15" spans="1:7">
      <c r="A1077" s="13" t="s">
        <v>2482</v>
      </c>
      <c r="B1077" s="25" t="s">
        <v>642</v>
      </c>
      <c r="C1077" s="15">
        <v>667</v>
      </c>
      <c r="D1077" s="16">
        <v>667</v>
      </c>
      <c r="E1077" s="16">
        <v>0</v>
      </c>
      <c r="F1077" s="17">
        <f t="shared" si="32"/>
        <v>0</v>
      </c>
      <c r="G1077" s="17">
        <f t="shared" si="33"/>
        <v>0</v>
      </c>
    </row>
    <row r="1078" ht="15" spans="1:7">
      <c r="A1078" s="13" t="s">
        <v>2483</v>
      </c>
      <c r="B1078" s="25" t="s">
        <v>644</v>
      </c>
      <c r="C1078" s="15">
        <v>0</v>
      </c>
      <c r="D1078" s="16">
        <v>0</v>
      </c>
      <c r="E1078" s="16">
        <v>0</v>
      </c>
      <c r="F1078" s="17" t="str">
        <f t="shared" si="32"/>
        <v/>
      </c>
      <c r="G1078" s="17" t="str">
        <f t="shared" si="33"/>
        <v/>
      </c>
    </row>
    <row r="1079" ht="15" spans="1:7">
      <c r="A1079" s="13" t="s">
        <v>2484</v>
      </c>
      <c r="B1079" s="25" t="s">
        <v>646</v>
      </c>
      <c r="C1079" s="15">
        <v>0</v>
      </c>
      <c r="D1079" s="16">
        <v>0</v>
      </c>
      <c r="E1079" s="16">
        <v>0</v>
      </c>
      <c r="F1079" s="17" t="str">
        <f t="shared" si="32"/>
        <v/>
      </c>
      <c r="G1079" s="17" t="str">
        <f t="shared" si="33"/>
        <v/>
      </c>
    </row>
    <row r="1080" ht="15" spans="1:7">
      <c r="A1080" s="13" t="s">
        <v>2485</v>
      </c>
      <c r="B1080" s="25" t="s">
        <v>2486</v>
      </c>
      <c r="C1080" s="15">
        <v>145</v>
      </c>
      <c r="D1080" s="16">
        <v>994</v>
      </c>
      <c r="E1080" s="16">
        <v>962</v>
      </c>
      <c r="F1080" s="17">
        <f t="shared" si="32"/>
        <v>6.634</v>
      </c>
      <c r="G1080" s="17">
        <f t="shared" si="33"/>
        <v>0.968</v>
      </c>
    </row>
    <row r="1081" ht="15" spans="1:7">
      <c r="A1081" s="13" t="s">
        <v>2487</v>
      </c>
      <c r="B1081" s="25" t="s">
        <v>660</v>
      </c>
      <c r="C1081" s="15">
        <v>0</v>
      </c>
      <c r="D1081" s="16">
        <v>0</v>
      </c>
      <c r="E1081" s="16">
        <v>0</v>
      </c>
      <c r="F1081" s="17" t="str">
        <f t="shared" si="32"/>
        <v/>
      </c>
      <c r="G1081" s="17" t="str">
        <f t="shared" si="33"/>
        <v/>
      </c>
    </row>
    <row r="1082" ht="15" spans="1:7">
      <c r="A1082" s="13" t="s">
        <v>2488</v>
      </c>
      <c r="B1082" s="25" t="s">
        <v>2489</v>
      </c>
      <c r="C1082" s="15">
        <v>0</v>
      </c>
      <c r="D1082" s="16">
        <v>0</v>
      </c>
      <c r="E1082" s="16">
        <v>0</v>
      </c>
      <c r="F1082" s="17" t="str">
        <f t="shared" si="32"/>
        <v/>
      </c>
      <c r="G1082" s="17" t="str">
        <f t="shared" si="33"/>
        <v/>
      </c>
    </row>
    <row r="1083" ht="15" spans="1:7">
      <c r="A1083" s="13" t="s">
        <v>2490</v>
      </c>
      <c r="B1083" s="25" t="s">
        <v>642</v>
      </c>
      <c r="C1083" s="15">
        <v>0</v>
      </c>
      <c r="D1083" s="16">
        <v>0</v>
      </c>
      <c r="E1083" s="16">
        <v>0</v>
      </c>
      <c r="F1083" s="17" t="str">
        <f t="shared" si="32"/>
        <v/>
      </c>
      <c r="G1083" s="17" t="str">
        <f t="shared" si="33"/>
        <v/>
      </c>
    </row>
    <row r="1084" ht="15" spans="1:7">
      <c r="A1084" s="13" t="s">
        <v>2491</v>
      </c>
      <c r="B1084" s="25" t="s">
        <v>644</v>
      </c>
      <c r="C1084" s="15">
        <v>0</v>
      </c>
      <c r="D1084" s="16">
        <v>0</v>
      </c>
      <c r="E1084" s="16">
        <v>0</v>
      </c>
      <c r="F1084" s="17" t="str">
        <f t="shared" si="32"/>
        <v/>
      </c>
      <c r="G1084" s="17" t="str">
        <f t="shared" si="33"/>
        <v/>
      </c>
    </row>
    <row r="1085" ht="15" spans="1:7">
      <c r="A1085" s="13" t="s">
        <v>2492</v>
      </c>
      <c r="B1085" s="25" t="s">
        <v>646</v>
      </c>
      <c r="C1085" s="15">
        <v>0</v>
      </c>
      <c r="D1085" s="16">
        <v>0</v>
      </c>
      <c r="E1085" s="16">
        <v>0</v>
      </c>
      <c r="F1085" s="17" t="str">
        <f t="shared" si="32"/>
        <v/>
      </c>
      <c r="G1085" s="17" t="str">
        <f t="shared" si="33"/>
        <v/>
      </c>
    </row>
    <row r="1086" ht="15" spans="1:7">
      <c r="A1086" s="13" t="s">
        <v>2493</v>
      </c>
      <c r="B1086" s="25" t="s">
        <v>2494</v>
      </c>
      <c r="C1086" s="15">
        <v>0</v>
      </c>
      <c r="D1086" s="16">
        <v>0</v>
      </c>
      <c r="E1086" s="16">
        <v>0</v>
      </c>
      <c r="F1086" s="17" t="str">
        <f t="shared" si="32"/>
        <v/>
      </c>
      <c r="G1086" s="17" t="str">
        <f t="shared" si="33"/>
        <v/>
      </c>
    </row>
    <row r="1087" ht="15" spans="1:7">
      <c r="A1087" s="13" t="s">
        <v>2495</v>
      </c>
      <c r="B1087" s="25" t="s">
        <v>2496</v>
      </c>
      <c r="C1087" s="15">
        <v>0</v>
      </c>
      <c r="D1087" s="16">
        <v>0</v>
      </c>
      <c r="E1087" s="16">
        <v>0</v>
      </c>
      <c r="F1087" s="17" t="str">
        <f t="shared" si="32"/>
        <v/>
      </c>
      <c r="G1087" s="17" t="str">
        <f t="shared" si="33"/>
        <v/>
      </c>
    </row>
    <row r="1088" ht="15" spans="1:7">
      <c r="A1088" s="13" t="s">
        <v>2497</v>
      </c>
      <c r="B1088" s="25" t="s">
        <v>660</v>
      </c>
      <c r="C1088" s="15">
        <v>0</v>
      </c>
      <c r="D1088" s="16">
        <v>0</v>
      </c>
      <c r="E1088" s="16">
        <v>0</v>
      </c>
      <c r="F1088" s="17" t="str">
        <f t="shared" si="32"/>
        <v/>
      </c>
      <c r="G1088" s="17" t="str">
        <f t="shared" si="33"/>
        <v/>
      </c>
    </row>
    <row r="1089" ht="15" spans="1:7">
      <c r="A1089" s="13" t="s">
        <v>2498</v>
      </c>
      <c r="B1089" s="25" t="s">
        <v>2499</v>
      </c>
      <c r="C1089" s="15">
        <v>0</v>
      </c>
      <c r="D1089" s="16">
        <v>0</v>
      </c>
      <c r="E1089" s="16">
        <v>0</v>
      </c>
      <c r="F1089" s="17" t="str">
        <f t="shared" si="32"/>
        <v/>
      </c>
      <c r="G1089" s="17" t="str">
        <f t="shared" si="33"/>
        <v/>
      </c>
    </row>
    <row r="1090" ht="15" spans="1:7">
      <c r="A1090" s="13" t="s">
        <v>2500</v>
      </c>
      <c r="B1090" s="25" t="s">
        <v>642</v>
      </c>
      <c r="C1090" s="15">
        <v>0</v>
      </c>
      <c r="D1090" s="16">
        <v>0</v>
      </c>
      <c r="E1090" s="16">
        <v>0</v>
      </c>
      <c r="F1090" s="17" t="str">
        <f t="shared" si="32"/>
        <v/>
      </c>
      <c r="G1090" s="17" t="str">
        <f t="shared" si="33"/>
        <v/>
      </c>
    </row>
    <row r="1091" ht="15" spans="1:7">
      <c r="A1091" s="13" t="s">
        <v>2501</v>
      </c>
      <c r="B1091" s="25" t="s">
        <v>644</v>
      </c>
      <c r="C1091" s="15">
        <v>0</v>
      </c>
      <c r="D1091" s="16">
        <v>0</v>
      </c>
      <c r="E1091" s="16">
        <v>0</v>
      </c>
      <c r="F1091" s="17" t="str">
        <f t="shared" si="32"/>
        <v/>
      </c>
      <c r="G1091" s="17" t="str">
        <f t="shared" si="33"/>
        <v/>
      </c>
    </row>
    <row r="1092" ht="15" spans="1:7">
      <c r="A1092" s="13" t="s">
        <v>2502</v>
      </c>
      <c r="B1092" s="25" t="s">
        <v>646</v>
      </c>
      <c r="C1092" s="15">
        <v>0</v>
      </c>
      <c r="D1092" s="16">
        <v>0</v>
      </c>
      <c r="E1092" s="16">
        <v>0</v>
      </c>
      <c r="F1092" s="17" t="str">
        <f t="shared" si="32"/>
        <v/>
      </c>
      <c r="G1092" s="17" t="str">
        <f t="shared" si="33"/>
        <v/>
      </c>
    </row>
    <row r="1093" ht="15" spans="1:7">
      <c r="A1093" s="13" t="s">
        <v>2503</v>
      </c>
      <c r="B1093" s="25" t="s">
        <v>2504</v>
      </c>
      <c r="C1093" s="15">
        <v>0</v>
      </c>
      <c r="D1093" s="16">
        <v>0</v>
      </c>
      <c r="E1093" s="16">
        <v>0</v>
      </c>
      <c r="F1093" s="17" t="str">
        <f t="shared" ref="F1093:F1116" si="34">IFERROR($E1093/C1093,"")</f>
        <v/>
      </c>
      <c r="G1093" s="17" t="str">
        <f t="shared" ref="G1093:G1116" si="35">IFERROR($E1093/D1093,"")</f>
        <v/>
      </c>
    </row>
    <row r="1094" ht="15" spans="1:7">
      <c r="A1094" s="13" t="s">
        <v>2505</v>
      </c>
      <c r="B1094" s="25" t="s">
        <v>2506</v>
      </c>
      <c r="C1094" s="15">
        <v>0</v>
      </c>
      <c r="D1094" s="16">
        <v>0</v>
      </c>
      <c r="E1094" s="16">
        <v>0</v>
      </c>
      <c r="F1094" s="17" t="str">
        <f t="shared" si="34"/>
        <v/>
      </c>
      <c r="G1094" s="17" t="str">
        <f t="shared" si="35"/>
        <v/>
      </c>
    </row>
    <row r="1095" ht="15" spans="1:7">
      <c r="A1095" s="13" t="s">
        <v>2507</v>
      </c>
      <c r="B1095" s="25" t="s">
        <v>2508</v>
      </c>
      <c r="C1095" s="15">
        <v>0</v>
      </c>
      <c r="D1095" s="16">
        <v>0</v>
      </c>
      <c r="E1095" s="16">
        <v>0</v>
      </c>
      <c r="F1095" s="17" t="str">
        <f t="shared" si="34"/>
        <v/>
      </c>
      <c r="G1095" s="17" t="str">
        <f t="shared" si="35"/>
        <v/>
      </c>
    </row>
    <row r="1096" ht="15" spans="1:7">
      <c r="A1096" s="13" t="s">
        <v>2509</v>
      </c>
      <c r="B1096" s="25" t="s">
        <v>2510</v>
      </c>
      <c r="C1096" s="15">
        <v>0</v>
      </c>
      <c r="D1096" s="16">
        <v>0</v>
      </c>
      <c r="E1096" s="16">
        <v>0</v>
      </c>
      <c r="F1096" s="17" t="str">
        <f t="shared" si="34"/>
        <v/>
      </c>
      <c r="G1096" s="17" t="str">
        <f t="shared" si="35"/>
        <v/>
      </c>
    </row>
    <row r="1097" ht="15" spans="1:7">
      <c r="A1097" s="13" t="s">
        <v>2511</v>
      </c>
      <c r="B1097" s="25" t="s">
        <v>2512</v>
      </c>
      <c r="C1097" s="15">
        <v>0</v>
      </c>
      <c r="D1097" s="16">
        <v>0</v>
      </c>
      <c r="E1097" s="16">
        <v>0</v>
      </c>
      <c r="F1097" s="17" t="str">
        <f t="shared" si="34"/>
        <v/>
      </c>
      <c r="G1097" s="17" t="str">
        <f t="shared" si="35"/>
        <v/>
      </c>
    </row>
    <row r="1098" ht="15" spans="1:7">
      <c r="A1098" s="13" t="s">
        <v>2513</v>
      </c>
      <c r="B1098" s="25" t="s">
        <v>2514</v>
      </c>
      <c r="C1098" s="15">
        <v>0</v>
      </c>
      <c r="D1098" s="16">
        <v>0</v>
      </c>
      <c r="E1098" s="16">
        <v>0</v>
      </c>
      <c r="F1098" s="17" t="str">
        <f t="shared" si="34"/>
        <v/>
      </c>
      <c r="G1098" s="17" t="str">
        <f t="shared" si="35"/>
        <v/>
      </c>
    </row>
    <row r="1099" ht="15" spans="1:7">
      <c r="A1099" s="13" t="s">
        <v>2515</v>
      </c>
      <c r="B1099" s="25" t="s">
        <v>2516</v>
      </c>
      <c r="C1099" s="15">
        <v>0</v>
      </c>
      <c r="D1099" s="16">
        <v>0</v>
      </c>
      <c r="E1099" s="16">
        <v>0</v>
      </c>
      <c r="F1099" s="17" t="str">
        <f t="shared" si="34"/>
        <v/>
      </c>
      <c r="G1099" s="17" t="str">
        <f t="shared" si="35"/>
        <v/>
      </c>
    </row>
    <row r="1100" ht="15" spans="1:7">
      <c r="A1100" s="13" t="s">
        <v>2517</v>
      </c>
      <c r="B1100" s="25" t="s">
        <v>2518</v>
      </c>
      <c r="C1100" s="15">
        <v>0</v>
      </c>
      <c r="D1100" s="16">
        <v>0</v>
      </c>
      <c r="E1100" s="16">
        <v>0</v>
      </c>
      <c r="F1100" s="17" t="str">
        <f t="shared" si="34"/>
        <v/>
      </c>
      <c r="G1100" s="17" t="str">
        <f t="shared" si="35"/>
        <v/>
      </c>
    </row>
    <row r="1101" ht="15" spans="1:7">
      <c r="A1101" s="13" t="s">
        <v>2519</v>
      </c>
      <c r="B1101" s="25" t="s">
        <v>2520</v>
      </c>
      <c r="C1101" s="15">
        <v>0</v>
      </c>
      <c r="D1101" s="16">
        <v>0</v>
      </c>
      <c r="E1101" s="16">
        <v>0</v>
      </c>
      <c r="F1101" s="17" t="str">
        <f t="shared" si="34"/>
        <v/>
      </c>
      <c r="G1101" s="17" t="str">
        <f t="shared" si="35"/>
        <v/>
      </c>
    </row>
    <row r="1102" ht="15" spans="1:7">
      <c r="A1102" s="13" t="s">
        <v>2521</v>
      </c>
      <c r="B1102" s="25" t="s">
        <v>2522</v>
      </c>
      <c r="C1102" s="15">
        <v>0</v>
      </c>
      <c r="D1102" s="16">
        <v>0</v>
      </c>
      <c r="E1102" s="16">
        <v>0</v>
      </c>
      <c r="F1102" s="17" t="str">
        <f t="shared" si="34"/>
        <v/>
      </c>
      <c r="G1102" s="17" t="str">
        <f t="shared" si="35"/>
        <v/>
      </c>
    </row>
    <row r="1103" ht="15" spans="1:7">
      <c r="A1103" s="13" t="s">
        <v>2523</v>
      </c>
      <c r="B1103" s="25" t="s">
        <v>2524</v>
      </c>
      <c r="C1103" s="15">
        <v>0</v>
      </c>
      <c r="D1103" s="16">
        <v>0</v>
      </c>
      <c r="E1103" s="16">
        <v>5</v>
      </c>
      <c r="F1103" s="17" t="str">
        <f t="shared" si="34"/>
        <v/>
      </c>
      <c r="G1103" s="17" t="str">
        <f t="shared" si="35"/>
        <v/>
      </c>
    </row>
    <row r="1104" ht="15" spans="1:7">
      <c r="A1104" s="13" t="s">
        <v>2525</v>
      </c>
      <c r="B1104" s="25" t="s">
        <v>2526</v>
      </c>
      <c r="C1104" s="15">
        <v>0</v>
      </c>
      <c r="D1104" s="16">
        <v>0</v>
      </c>
      <c r="E1104" s="16">
        <v>0</v>
      </c>
      <c r="F1104" s="17" t="str">
        <f t="shared" si="34"/>
        <v/>
      </c>
      <c r="G1104" s="17" t="str">
        <f t="shared" si="35"/>
        <v/>
      </c>
    </row>
    <row r="1105" ht="15" spans="1:7">
      <c r="A1105" s="13" t="s">
        <v>2527</v>
      </c>
      <c r="B1105" s="25" t="s">
        <v>2528</v>
      </c>
      <c r="C1105" s="15">
        <v>0</v>
      </c>
      <c r="D1105" s="16">
        <v>54</v>
      </c>
      <c r="E1105" s="16">
        <v>0</v>
      </c>
      <c r="F1105" s="17" t="str">
        <f t="shared" si="34"/>
        <v/>
      </c>
      <c r="G1105" s="17">
        <f t="shared" si="35"/>
        <v>0</v>
      </c>
    </row>
    <row r="1106" ht="15" spans="1:7">
      <c r="A1106" s="13" t="s">
        <v>2529</v>
      </c>
      <c r="B1106" s="25" t="s">
        <v>2530</v>
      </c>
      <c r="C1106" s="15">
        <v>0</v>
      </c>
      <c r="D1106" s="16">
        <v>0</v>
      </c>
      <c r="E1106" s="16">
        <v>0</v>
      </c>
      <c r="F1106" s="17" t="str">
        <f t="shared" si="34"/>
        <v/>
      </c>
      <c r="G1106" s="17" t="str">
        <f t="shared" si="35"/>
        <v/>
      </c>
    </row>
    <row r="1107" ht="15" spans="1:7">
      <c r="A1107" s="13" t="s">
        <v>2531</v>
      </c>
      <c r="B1107" s="25" t="s">
        <v>2532</v>
      </c>
      <c r="C1107" s="15">
        <v>0</v>
      </c>
      <c r="D1107" s="16">
        <v>0</v>
      </c>
      <c r="E1107" s="16">
        <v>0</v>
      </c>
      <c r="F1107" s="17" t="str">
        <f t="shared" si="34"/>
        <v/>
      </c>
      <c r="G1107" s="17" t="str">
        <f t="shared" si="35"/>
        <v/>
      </c>
    </row>
    <row r="1108" ht="15" spans="1:7">
      <c r="A1108" s="13" t="s">
        <v>2533</v>
      </c>
      <c r="B1108" s="25" t="s">
        <v>2534</v>
      </c>
      <c r="C1108" s="15">
        <v>206</v>
      </c>
      <c r="D1108" s="16">
        <v>100</v>
      </c>
      <c r="E1108" s="16">
        <v>187</v>
      </c>
      <c r="F1108" s="17">
        <f t="shared" si="34"/>
        <v>0.908</v>
      </c>
      <c r="G1108" s="17">
        <f t="shared" si="35"/>
        <v>1.87</v>
      </c>
    </row>
    <row r="1109" ht="15" spans="1:7">
      <c r="A1109" s="13" t="s">
        <v>425</v>
      </c>
      <c r="B1109" s="25" t="s">
        <v>208</v>
      </c>
      <c r="C1109" s="15">
        <v>2500</v>
      </c>
      <c r="D1109" s="16">
        <v>0</v>
      </c>
      <c r="E1109" s="16">
        <v>2000</v>
      </c>
      <c r="F1109" s="17">
        <f t="shared" si="34"/>
        <v>0.8</v>
      </c>
      <c r="G1109" s="17" t="str">
        <f t="shared" si="35"/>
        <v/>
      </c>
    </row>
    <row r="1110" ht="15" spans="1:7">
      <c r="A1110" s="13" t="s">
        <v>2535</v>
      </c>
      <c r="B1110" s="25" t="s">
        <v>2536</v>
      </c>
      <c r="C1110" s="15">
        <v>2500</v>
      </c>
      <c r="D1110" s="16">
        <v>0</v>
      </c>
      <c r="E1110" s="16">
        <v>0</v>
      </c>
      <c r="F1110" s="17">
        <f t="shared" si="34"/>
        <v>0</v>
      </c>
      <c r="G1110" s="17" t="str">
        <f t="shared" si="35"/>
        <v/>
      </c>
    </row>
    <row r="1111" ht="15" spans="1:7">
      <c r="A1111" s="13" t="s">
        <v>2537</v>
      </c>
      <c r="B1111" s="25" t="s">
        <v>79</v>
      </c>
      <c r="C1111" s="15">
        <v>0</v>
      </c>
      <c r="D1111" s="16">
        <v>2331</v>
      </c>
      <c r="E1111" s="16">
        <v>2005</v>
      </c>
      <c r="F1111" s="17" t="str">
        <f t="shared" si="34"/>
        <v/>
      </c>
      <c r="G1111" s="17">
        <f t="shared" si="35"/>
        <v>0.86</v>
      </c>
    </row>
    <row r="1112" ht="15" spans="1:7">
      <c r="A1112" s="13" t="s">
        <v>2538</v>
      </c>
      <c r="B1112" s="25" t="s">
        <v>2539</v>
      </c>
      <c r="C1112" s="15">
        <v>6500</v>
      </c>
      <c r="D1112" s="16">
        <v>5988</v>
      </c>
      <c r="E1112" s="16">
        <v>6000</v>
      </c>
      <c r="F1112" s="17">
        <f t="shared" si="34"/>
        <v>0.923</v>
      </c>
      <c r="G1112" s="17">
        <f t="shared" si="35"/>
        <v>1.002</v>
      </c>
    </row>
    <row r="1113" ht="15" spans="1:7">
      <c r="A1113" s="13" t="s">
        <v>2540</v>
      </c>
      <c r="B1113" s="25" t="s">
        <v>2541</v>
      </c>
      <c r="C1113" s="15">
        <v>0</v>
      </c>
      <c r="D1113" s="16">
        <v>0</v>
      </c>
      <c r="E1113" s="16">
        <v>0</v>
      </c>
      <c r="F1113" s="17" t="str">
        <f t="shared" si="34"/>
        <v/>
      </c>
      <c r="G1113" s="17" t="str">
        <f t="shared" si="35"/>
        <v/>
      </c>
    </row>
    <row r="1114" ht="15" spans="1:7">
      <c r="A1114" s="13" t="s">
        <v>2542</v>
      </c>
      <c r="B1114" s="25" t="s">
        <v>2543</v>
      </c>
      <c r="C1114" s="15">
        <v>0</v>
      </c>
      <c r="D1114" s="16">
        <v>0</v>
      </c>
      <c r="E1114" s="16">
        <v>0</v>
      </c>
      <c r="F1114" s="17" t="str">
        <f t="shared" si="34"/>
        <v/>
      </c>
      <c r="G1114" s="17" t="str">
        <f t="shared" si="35"/>
        <v/>
      </c>
    </row>
    <row r="1115" ht="15" spans="1:7">
      <c r="A1115" s="13" t="s">
        <v>2544</v>
      </c>
      <c r="B1115" s="25" t="s">
        <v>2545</v>
      </c>
      <c r="C1115" s="15">
        <v>0</v>
      </c>
      <c r="D1115" s="16">
        <v>0</v>
      </c>
      <c r="E1115" s="16">
        <v>0</v>
      </c>
      <c r="F1115" s="17" t="str">
        <f t="shared" si="34"/>
        <v/>
      </c>
      <c r="G1115" s="17" t="str">
        <f t="shared" si="35"/>
        <v/>
      </c>
    </row>
    <row r="1116" ht="15" spans="1:7">
      <c r="A1116" s="501" t="s">
        <v>2546</v>
      </c>
      <c r="B1116" s="25" t="s">
        <v>2547</v>
      </c>
      <c r="C1116" s="15">
        <v>0</v>
      </c>
      <c r="D1116" s="16">
        <v>0</v>
      </c>
      <c r="E1116" s="16">
        <v>0</v>
      </c>
      <c r="F1116" s="17" t="str">
        <f t="shared" si="34"/>
        <v/>
      </c>
      <c r="G1116" s="17" t="str">
        <f t="shared" si="35"/>
        <v/>
      </c>
    </row>
  </sheetData>
  <mergeCells count="4">
    <mergeCell ref="A3:B3"/>
    <mergeCell ref="E3:G3"/>
    <mergeCell ref="C3:C4"/>
    <mergeCell ref="D3:D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25"/>
  </sheetPr>
  <dimension ref="A1:O84"/>
  <sheetViews>
    <sheetView showZeros="0" tabSelected="1" zoomScale="120" zoomScaleNormal="120" workbookViewId="0">
      <pane xSplit="1" ySplit="3" topLeftCell="B4" activePane="bottomRight" state="frozen"/>
      <selection/>
      <selection pane="topRight"/>
      <selection pane="bottomLeft"/>
      <selection pane="bottomRight" activeCell="F1" sqref="F$1:F$1048576"/>
    </sheetView>
  </sheetViews>
  <sheetFormatPr defaultColWidth="9" defaultRowHeight="15.75"/>
  <cols>
    <col min="1" max="1" width="27.375" style="407" customWidth="1"/>
    <col min="2" max="5" width="12.625" style="407" customWidth="1"/>
    <col min="6" max="6" width="9" style="407" hidden="1" customWidth="1"/>
    <col min="7" max="15" width="9" style="407"/>
    <col min="16" max="16384" width="9" style="408"/>
  </cols>
  <sheetData>
    <row r="1" s="405" customFormat="1" ht="30" customHeight="1" spans="1:15">
      <c r="A1" s="409" t="s">
        <v>122</v>
      </c>
      <c r="B1" s="409"/>
      <c r="C1" s="409"/>
      <c r="D1" s="409"/>
      <c r="E1" s="409"/>
      <c r="F1" s="410"/>
      <c r="G1" s="410"/>
      <c r="H1" s="410"/>
      <c r="I1" s="410"/>
      <c r="J1" s="410"/>
      <c r="K1" s="410"/>
      <c r="L1" s="410"/>
      <c r="M1" s="410"/>
      <c r="N1" s="410"/>
      <c r="O1" s="410"/>
    </row>
    <row r="2" s="406" customFormat="1" ht="20.1" customHeight="1" spans="1:15">
      <c r="A2" s="411"/>
      <c r="B2" s="411"/>
      <c r="C2" s="411"/>
      <c r="D2" s="412" t="s">
        <v>1</v>
      </c>
      <c r="E2" s="412"/>
      <c r="F2" s="413"/>
      <c r="G2" s="413"/>
      <c r="H2" s="413"/>
      <c r="I2" s="413"/>
      <c r="J2" s="413"/>
      <c r="K2" s="413"/>
      <c r="L2" s="413"/>
      <c r="M2" s="413"/>
      <c r="N2" s="413"/>
      <c r="O2" s="413"/>
    </row>
    <row r="3" s="406" customFormat="1" ht="30" customHeight="1" spans="1:15">
      <c r="A3" s="414" t="s">
        <v>123</v>
      </c>
      <c r="B3" s="415" t="s">
        <v>3</v>
      </c>
      <c r="C3" s="415" t="s">
        <v>4</v>
      </c>
      <c r="D3" s="416" t="s">
        <v>124</v>
      </c>
      <c r="E3" s="417" t="s">
        <v>6</v>
      </c>
      <c r="F3" s="413" t="s">
        <v>125</v>
      </c>
      <c r="G3" s="413"/>
      <c r="H3" s="413"/>
      <c r="I3" s="413"/>
      <c r="J3" s="413"/>
      <c r="K3" s="413"/>
      <c r="L3" s="413"/>
      <c r="M3" s="413"/>
      <c r="N3" s="413"/>
      <c r="O3" s="413"/>
    </row>
    <row r="4" s="406" customFormat="1" ht="30" customHeight="1" spans="1:15">
      <c r="A4" s="187" t="s">
        <v>126</v>
      </c>
      <c r="B4" s="418"/>
      <c r="C4" s="170"/>
      <c r="D4" s="171"/>
      <c r="E4" s="173"/>
      <c r="F4" s="413"/>
      <c r="G4" s="413"/>
      <c r="H4" s="413"/>
      <c r="I4" s="413"/>
      <c r="J4" s="413"/>
      <c r="K4" s="413"/>
      <c r="L4" s="413"/>
      <c r="M4" s="413"/>
      <c r="N4" s="413"/>
      <c r="O4" s="413"/>
    </row>
    <row r="5" s="406" customFormat="1" ht="30" customHeight="1" spans="1:15">
      <c r="A5" s="187" t="s">
        <v>127</v>
      </c>
      <c r="B5" s="418"/>
      <c r="C5" s="170"/>
      <c r="D5" s="171"/>
      <c r="E5" s="173"/>
      <c r="F5" s="413"/>
      <c r="G5" s="413"/>
      <c r="H5" s="413"/>
      <c r="I5" s="413"/>
      <c r="J5" s="413"/>
      <c r="K5" s="413"/>
      <c r="L5" s="413"/>
      <c r="M5" s="413"/>
      <c r="N5" s="413"/>
      <c r="O5" s="413"/>
    </row>
    <row r="6" s="406" customFormat="1" ht="30" customHeight="1" spans="1:15">
      <c r="A6" s="187" t="s">
        <v>128</v>
      </c>
      <c r="B6" s="418"/>
      <c r="C6" s="170"/>
      <c r="D6" s="171"/>
      <c r="E6" s="173"/>
      <c r="F6" s="413"/>
      <c r="G6" s="413"/>
      <c r="H6" s="413"/>
      <c r="I6" s="413"/>
      <c r="J6" s="413"/>
      <c r="K6" s="413"/>
      <c r="L6" s="413"/>
      <c r="M6" s="413"/>
      <c r="N6" s="413"/>
      <c r="O6" s="413"/>
    </row>
    <row r="7" s="406" customFormat="1" ht="30" customHeight="1" spans="1:15">
      <c r="A7" s="187" t="s">
        <v>129</v>
      </c>
      <c r="B7" s="418"/>
      <c r="C7" s="170"/>
      <c r="D7" s="171"/>
      <c r="E7" s="173"/>
      <c r="F7" s="413"/>
      <c r="G7" s="413"/>
      <c r="H7" s="413"/>
      <c r="I7" s="413"/>
      <c r="J7" s="413"/>
      <c r="K7" s="413"/>
      <c r="L7" s="413"/>
      <c r="M7" s="413"/>
      <c r="N7" s="413"/>
      <c r="O7" s="413"/>
    </row>
    <row r="8" s="406" customFormat="1" ht="30" customHeight="1" spans="1:15">
      <c r="A8" s="187" t="s">
        <v>130</v>
      </c>
      <c r="B8" s="170"/>
      <c r="C8" s="170">
        <v>784</v>
      </c>
      <c r="D8" s="171"/>
      <c r="E8" s="173">
        <f>ROUND(C8/F8-1,4)*100</f>
        <v>20.43</v>
      </c>
      <c r="F8" s="413">
        <v>651</v>
      </c>
      <c r="G8" s="413"/>
      <c r="H8" s="413"/>
      <c r="I8" s="413"/>
      <c r="J8" s="413"/>
      <c r="K8" s="413"/>
      <c r="L8" s="413"/>
      <c r="M8" s="413"/>
      <c r="N8" s="413"/>
      <c r="O8" s="413"/>
    </row>
    <row r="9" s="406" customFormat="1" ht="30" customHeight="1" spans="1:15">
      <c r="A9" s="187" t="s">
        <v>131</v>
      </c>
      <c r="B9" s="170">
        <v>40600</v>
      </c>
      <c r="C9" s="170">
        <v>20200</v>
      </c>
      <c r="D9" s="171">
        <f>C9/B9*100</f>
        <v>49.75</v>
      </c>
      <c r="E9" s="173"/>
      <c r="F9" s="413">
        <v>0</v>
      </c>
      <c r="G9" s="413"/>
      <c r="H9" s="413"/>
      <c r="I9" s="413"/>
      <c r="J9" s="413"/>
      <c r="K9" s="413"/>
      <c r="L9" s="413"/>
      <c r="M9" s="413"/>
      <c r="N9" s="413"/>
      <c r="O9" s="413"/>
    </row>
    <row r="10" s="406" customFormat="1" ht="30" customHeight="1" spans="1:15">
      <c r="A10" s="190"/>
      <c r="B10" s="170"/>
      <c r="C10" s="170"/>
      <c r="D10" s="171"/>
      <c r="E10" s="173"/>
      <c r="F10" s="413"/>
      <c r="G10" s="413"/>
      <c r="H10" s="413"/>
      <c r="I10" s="413"/>
      <c r="J10" s="413"/>
      <c r="K10" s="413"/>
      <c r="L10" s="413"/>
      <c r="M10" s="413"/>
      <c r="N10" s="413"/>
      <c r="O10" s="413"/>
    </row>
    <row r="11" s="406" customFormat="1" ht="30" customHeight="1" spans="1:15">
      <c r="A11" s="190"/>
      <c r="B11" s="170"/>
      <c r="C11" s="170"/>
      <c r="D11" s="171"/>
      <c r="E11" s="173"/>
      <c r="F11" s="413"/>
      <c r="G11" s="413"/>
      <c r="H11" s="413"/>
      <c r="I11" s="413"/>
      <c r="J11" s="413"/>
      <c r="K11" s="413"/>
      <c r="L11" s="413"/>
      <c r="M11" s="413"/>
      <c r="N11" s="413"/>
      <c r="O11" s="413"/>
    </row>
    <row r="12" s="406" customFormat="1" ht="30" customHeight="1" spans="1:15">
      <c r="A12" s="190"/>
      <c r="B12" s="170"/>
      <c r="C12" s="170"/>
      <c r="D12" s="171"/>
      <c r="E12" s="173"/>
      <c r="F12" s="413"/>
      <c r="G12" s="413"/>
      <c r="H12" s="413"/>
      <c r="I12" s="413"/>
      <c r="J12" s="413"/>
      <c r="K12" s="413"/>
      <c r="L12" s="413"/>
      <c r="M12" s="413"/>
      <c r="N12" s="413"/>
      <c r="O12" s="413"/>
    </row>
    <row r="13" s="406" customFormat="1" ht="30" customHeight="1" spans="1:15">
      <c r="A13" s="190"/>
      <c r="B13" s="170"/>
      <c r="C13" s="170"/>
      <c r="D13" s="171"/>
      <c r="E13" s="173"/>
      <c r="F13" s="413"/>
      <c r="G13" s="413"/>
      <c r="H13" s="413"/>
      <c r="I13" s="413"/>
      <c r="J13" s="413"/>
      <c r="K13" s="413"/>
      <c r="L13" s="413"/>
      <c r="M13" s="413"/>
      <c r="N13" s="413"/>
      <c r="O13" s="413"/>
    </row>
    <row r="14" s="406" customFormat="1" ht="30" customHeight="1" spans="1:15">
      <c r="A14" s="193" t="s">
        <v>132</v>
      </c>
      <c r="B14" s="400">
        <f>SUM(B4:B13)</f>
        <v>40600</v>
      </c>
      <c r="C14" s="419">
        <f>SUM(C4:C13)</f>
        <v>20984</v>
      </c>
      <c r="D14" s="420">
        <f>C14/B14*100</f>
        <v>51.68</v>
      </c>
      <c r="E14" s="421">
        <f>ROUND(C14/F14-1,4)*100</f>
        <v>3123.35</v>
      </c>
      <c r="F14" s="413">
        <f>SUM(F4:F9)</f>
        <v>651</v>
      </c>
      <c r="G14" s="413"/>
      <c r="H14" s="413"/>
      <c r="I14" s="413"/>
      <c r="J14" s="413"/>
      <c r="K14" s="413"/>
      <c r="L14" s="413"/>
      <c r="M14" s="413"/>
      <c r="N14" s="413"/>
      <c r="O14" s="413"/>
    </row>
    <row r="15" s="406" customFormat="1" ht="30" customHeight="1" spans="1:15">
      <c r="A15" s="190" t="s">
        <v>133</v>
      </c>
      <c r="B15" s="170">
        <v>18805</v>
      </c>
      <c r="C15" s="194">
        <v>13054</v>
      </c>
      <c r="D15" s="171">
        <f>C15/B15*100</f>
        <v>69.42</v>
      </c>
      <c r="E15" s="173">
        <f>ROUND(C15/F15-1,4)*100</f>
        <v>-77.84</v>
      </c>
      <c r="F15" s="413">
        <v>58917</v>
      </c>
      <c r="G15" s="413"/>
      <c r="H15" s="413"/>
      <c r="I15" s="413"/>
      <c r="J15" s="413"/>
      <c r="K15" s="413"/>
      <c r="L15" s="413"/>
      <c r="M15" s="413"/>
      <c r="N15" s="413"/>
      <c r="O15" s="413"/>
    </row>
    <row r="16" s="406" customFormat="1" ht="30" customHeight="1" spans="1:15">
      <c r="A16" s="190" t="s">
        <v>134</v>
      </c>
      <c r="B16" s="170">
        <v>52033</v>
      </c>
      <c r="C16" s="194">
        <v>140833</v>
      </c>
      <c r="D16" s="171">
        <f>C16/B16*100</f>
        <v>270.66</v>
      </c>
      <c r="E16" s="173">
        <f>ROUND(C16/F16-1,4)*100</f>
        <v>-44.45</v>
      </c>
      <c r="F16" s="413">
        <v>253542</v>
      </c>
      <c r="G16" s="413"/>
      <c r="H16" s="413"/>
      <c r="I16" s="413"/>
      <c r="J16" s="413"/>
      <c r="K16" s="413"/>
      <c r="L16" s="413"/>
      <c r="M16" s="413"/>
      <c r="N16" s="413"/>
      <c r="O16" s="413"/>
    </row>
    <row r="17" s="406" customFormat="1" ht="30" customHeight="1" spans="1:15">
      <c r="A17" s="190" t="s">
        <v>135</v>
      </c>
      <c r="B17" s="170"/>
      <c r="C17" s="194">
        <v>6606</v>
      </c>
      <c r="D17" s="171"/>
      <c r="E17" s="173">
        <f>ROUND(C17/F17-1,4)*100</f>
        <v>314.17</v>
      </c>
      <c r="F17" s="413">
        <v>1595</v>
      </c>
      <c r="G17" s="413"/>
      <c r="H17" s="413"/>
      <c r="I17" s="413"/>
      <c r="J17" s="413"/>
      <c r="K17" s="413"/>
      <c r="L17" s="413"/>
      <c r="M17" s="413"/>
      <c r="N17" s="413"/>
      <c r="O17" s="413"/>
    </row>
    <row r="18" s="406" customFormat="1" ht="30" customHeight="1" spans="1:15">
      <c r="A18" s="190" t="s">
        <v>136</v>
      </c>
      <c r="B18" s="170">
        <v>42716</v>
      </c>
      <c r="C18" s="170">
        <f>42716+11868</f>
        <v>54584</v>
      </c>
      <c r="D18" s="171"/>
      <c r="E18" s="173">
        <f>ROUND(C18/F18-1,4)*100</f>
        <v>186.92</v>
      </c>
      <c r="F18" s="413">
        <v>19024</v>
      </c>
      <c r="G18" s="413"/>
      <c r="H18" s="413"/>
      <c r="I18" s="413"/>
      <c r="J18" s="413"/>
      <c r="K18" s="413"/>
      <c r="L18" s="413"/>
      <c r="M18" s="413"/>
      <c r="N18" s="413"/>
      <c r="O18" s="413"/>
    </row>
    <row r="19" s="406" customFormat="1" ht="30" customHeight="1" spans="1:15">
      <c r="A19" s="190"/>
      <c r="B19" s="170"/>
      <c r="C19" s="170"/>
      <c r="D19" s="171"/>
      <c r="E19" s="173"/>
      <c r="F19" s="413"/>
      <c r="G19" s="413"/>
      <c r="H19" s="413"/>
      <c r="I19" s="413"/>
      <c r="J19" s="413"/>
      <c r="K19" s="413"/>
      <c r="L19" s="413"/>
      <c r="M19" s="413"/>
      <c r="N19" s="413"/>
      <c r="O19" s="413"/>
    </row>
    <row r="20" s="406" customFormat="1" ht="30" customHeight="1" spans="1:15">
      <c r="A20" s="190"/>
      <c r="B20" s="170"/>
      <c r="C20" s="170"/>
      <c r="D20" s="171"/>
      <c r="E20" s="173"/>
      <c r="F20" s="413"/>
      <c r="G20" s="413"/>
      <c r="H20" s="413"/>
      <c r="I20" s="413"/>
      <c r="J20" s="413"/>
      <c r="K20" s="413"/>
      <c r="L20" s="413"/>
      <c r="M20" s="413"/>
      <c r="N20" s="413"/>
      <c r="O20" s="413"/>
    </row>
    <row r="21" s="406" customFormat="1" ht="30" customHeight="1" spans="1:15">
      <c r="A21" s="190"/>
      <c r="B21" s="170"/>
      <c r="C21" s="170"/>
      <c r="D21" s="171"/>
      <c r="E21" s="173"/>
      <c r="F21" s="413"/>
      <c r="G21" s="413"/>
      <c r="H21" s="413"/>
      <c r="I21" s="413"/>
      <c r="J21" s="413"/>
      <c r="K21" s="413"/>
      <c r="L21" s="413"/>
      <c r="M21" s="413"/>
      <c r="N21" s="413"/>
      <c r="O21" s="413"/>
    </row>
    <row r="22" s="406" customFormat="1" ht="30" customHeight="1" spans="1:15">
      <c r="A22" s="190"/>
      <c r="B22" s="170"/>
      <c r="C22" s="170"/>
      <c r="D22" s="171"/>
      <c r="E22" s="173"/>
      <c r="F22" s="413"/>
      <c r="G22" s="413"/>
      <c r="H22" s="413"/>
      <c r="I22" s="413"/>
      <c r="J22" s="413"/>
      <c r="K22" s="413"/>
      <c r="L22" s="413"/>
      <c r="M22" s="413"/>
      <c r="N22" s="413"/>
      <c r="O22" s="413"/>
    </row>
    <row r="23" s="406" customFormat="1" ht="30" customHeight="1" spans="1:15">
      <c r="A23" s="190"/>
      <c r="B23" s="170"/>
      <c r="C23" s="170"/>
      <c r="D23" s="171"/>
      <c r="E23" s="173"/>
      <c r="F23" s="413"/>
      <c r="G23" s="413"/>
      <c r="H23" s="413"/>
      <c r="I23" s="413"/>
      <c r="J23" s="413"/>
      <c r="K23" s="413"/>
      <c r="L23" s="413"/>
      <c r="M23" s="413"/>
      <c r="N23" s="413"/>
      <c r="O23" s="413"/>
    </row>
    <row r="24" s="406" customFormat="1" ht="30" customHeight="1" spans="1:15">
      <c r="A24" s="422" t="s">
        <v>83</v>
      </c>
      <c r="B24" s="423">
        <f>B14+B15+B16+B17+B18</f>
        <v>154154</v>
      </c>
      <c r="C24" s="423">
        <f>C14+C15+C16+C17+C18</f>
        <v>236061</v>
      </c>
      <c r="D24" s="424">
        <f>C24/B24*100</f>
        <v>153.13</v>
      </c>
      <c r="E24" s="317">
        <f>ROUND(C24/F24-1,4)*100</f>
        <v>-29.27</v>
      </c>
      <c r="F24" s="425">
        <f>F14+F15+F16+F17+F18</f>
        <v>333729</v>
      </c>
      <c r="G24" s="413"/>
      <c r="H24" s="413"/>
      <c r="I24" s="413"/>
      <c r="J24" s="413"/>
      <c r="K24" s="413"/>
      <c r="L24" s="413"/>
      <c r="M24" s="413"/>
      <c r="N24" s="413"/>
      <c r="O24" s="413"/>
    </row>
    <row r="25" s="406" customFormat="1" ht="114.75" customHeight="1" spans="1:15">
      <c r="A25" s="426"/>
      <c r="B25" s="426"/>
      <c r="C25" s="426"/>
      <c r="D25" s="426"/>
      <c r="E25" s="426"/>
      <c r="F25" s="413"/>
      <c r="G25" s="413"/>
      <c r="H25" s="413"/>
      <c r="I25" s="413"/>
      <c r="J25" s="413"/>
      <c r="K25" s="413"/>
      <c r="L25" s="413"/>
      <c r="M25" s="413"/>
      <c r="N25" s="413"/>
      <c r="O25" s="413"/>
    </row>
    <row r="26" s="406" customFormat="1" ht="12.75" spans="1:15">
      <c r="A26" s="413"/>
      <c r="B26" s="413"/>
      <c r="C26" s="413"/>
      <c r="D26" s="413"/>
      <c r="E26" s="413"/>
      <c r="F26" s="413"/>
      <c r="G26" s="413"/>
      <c r="H26" s="413"/>
      <c r="I26" s="413"/>
      <c r="J26" s="413"/>
      <c r="K26" s="413"/>
      <c r="L26" s="413"/>
      <c r="M26" s="413"/>
      <c r="N26" s="413"/>
      <c r="O26" s="413"/>
    </row>
    <row r="27" s="406" customFormat="1" ht="12.75" spans="1:15">
      <c r="A27" s="413"/>
      <c r="B27" s="413"/>
      <c r="C27" s="413"/>
      <c r="D27" s="413"/>
      <c r="E27" s="413"/>
      <c r="F27" s="413"/>
      <c r="G27" s="427"/>
      <c r="H27" s="413"/>
      <c r="I27" s="413"/>
      <c r="J27" s="413"/>
      <c r="K27" s="413"/>
      <c r="L27" s="413"/>
      <c r="M27" s="413"/>
      <c r="N27" s="413"/>
      <c r="O27" s="413"/>
    </row>
    <row r="28" s="406" customFormat="1" ht="12.75" spans="1:15">
      <c r="A28" s="413"/>
      <c r="B28" s="413"/>
      <c r="C28" s="413"/>
      <c r="D28" s="413"/>
      <c r="E28" s="413"/>
      <c r="F28" s="413"/>
      <c r="G28" s="413"/>
      <c r="H28" s="413"/>
      <c r="I28" s="413"/>
      <c r="J28" s="413"/>
      <c r="K28" s="413"/>
      <c r="L28" s="413"/>
      <c r="M28" s="413"/>
      <c r="N28" s="413"/>
      <c r="O28" s="413"/>
    </row>
    <row r="29" s="406" customFormat="1" ht="12.75" spans="1:15">
      <c r="A29" s="413"/>
      <c r="B29" s="413"/>
      <c r="C29" s="413"/>
      <c r="D29" s="413"/>
      <c r="E29" s="413"/>
      <c r="F29" s="413"/>
      <c r="G29" s="413"/>
      <c r="H29" s="413"/>
      <c r="I29" s="413"/>
      <c r="J29" s="413"/>
      <c r="K29" s="413"/>
      <c r="L29" s="413"/>
      <c r="M29" s="413"/>
      <c r="N29" s="413"/>
      <c r="O29" s="413"/>
    </row>
    <row r="30" s="406" customFormat="1" ht="12.75" spans="1:15">
      <c r="A30" s="413"/>
      <c r="B30" s="413"/>
      <c r="C30" s="413"/>
      <c r="D30" s="413"/>
      <c r="E30" s="413"/>
      <c r="F30" s="413"/>
      <c r="G30" s="413"/>
      <c r="H30" s="413"/>
      <c r="I30" s="413"/>
      <c r="J30" s="413"/>
      <c r="K30" s="413"/>
      <c r="L30" s="413"/>
      <c r="M30" s="413"/>
      <c r="N30" s="413"/>
      <c r="O30" s="413"/>
    </row>
    <row r="31" s="406" customFormat="1" ht="12.75" spans="1:15">
      <c r="A31" s="413"/>
      <c r="B31" s="413"/>
      <c r="C31" s="413"/>
      <c r="D31" s="413"/>
      <c r="E31" s="413"/>
      <c r="F31" s="413"/>
      <c r="G31" s="413"/>
      <c r="H31" s="413"/>
      <c r="I31" s="413"/>
      <c r="J31" s="413"/>
      <c r="K31" s="413"/>
      <c r="L31" s="413"/>
      <c r="M31" s="413"/>
      <c r="N31" s="413"/>
      <c r="O31" s="413"/>
    </row>
    <row r="32" s="406" customFormat="1" ht="12.75" spans="1:15">
      <c r="A32" s="413"/>
      <c r="B32" s="413"/>
      <c r="C32" s="413"/>
      <c r="D32" s="413"/>
      <c r="E32" s="413"/>
      <c r="F32" s="413"/>
      <c r="G32" s="413"/>
      <c r="H32" s="413"/>
      <c r="I32" s="413"/>
      <c r="J32" s="413"/>
      <c r="K32" s="413"/>
      <c r="L32" s="413"/>
      <c r="M32" s="413"/>
      <c r="N32" s="413"/>
      <c r="O32" s="413"/>
    </row>
    <row r="33" s="406" customFormat="1" ht="12.75" spans="1:15">
      <c r="A33" s="413"/>
      <c r="B33" s="413"/>
      <c r="C33" s="413"/>
      <c r="D33" s="413"/>
      <c r="E33" s="413"/>
      <c r="F33" s="413"/>
      <c r="G33" s="413"/>
      <c r="H33" s="413"/>
      <c r="I33" s="413"/>
      <c r="J33" s="413"/>
      <c r="K33" s="413"/>
      <c r="L33" s="413"/>
      <c r="M33" s="413"/>
      <c r="N33" s="413"/>
      <c r="O33" s="413"/>
    </row>
    <row r="34" s="406" customFormat="1" ht="12.75" spans="1:15">
      <c r="A34" s="413"/>
      <c r="B34" s="413"/>
      <c r="C34" s="413"/>
      <c r="D34" s="413"/>
      <c r="E34" s="413"/>
      <c r="F34" s="413"/>
      <c r="G34" s="413"/>
      <c r="H34" s="413"/>
      <c r="I34" s="413"/>
      <c r="J34" s="413"/>
      <c r="K34" s="413"/>
      <c r="L34" s="413"/>
      <c r="M34" s="413"/>
      <c r="N34" s="413"/>
      <c r="O34" s="413"/>
    </row>
    <row r="35" s="406" customFormat="1" ht="12.75" spans="1:15">
      <c r="A35" s="413"/>
      <c r="B35" s="413"/>
      <c r="C35" s="413"/>
      <c r="D35" s="413"/>
      <c r="E35" s="413"/>
      <c r="F35" s="413"/>
      <c r="G35" s="413"/>
      <c r="H35" s="413"/>
      <c r="I35" s="413"/>
      <c r="J35" s="413"/>
      <c r="K35" s="413"/>
      <c r="L35" s="413"/>
      <c r="M35" s="413"/>
      <c r="N35" s="413"/>
      <c r="O35" s="413"/>
    </row>
    <row r="36" s="406" customFormat="1" ht="12.75" spans="1:15">
      <c r="A36" s="413"/>
      <c r="B36" s="413"/>
      <c r="C36" s="413"/>
      <c r="D36" s="413"/>
      <c r="E36" s="413"/>
      <c r="F36" s="413"/>
      <c r="G36" s="413"/>
      <c r="H36" s="413"/>
      <c r="I36" s="413"/>
      <c r="J36" s="413"/>
      <c r="K36" s="413"/>
      <c r="L36" s="413"/>
      <c r="M36" s="413"/>
      <c r="N36" s="413"/>
      <c r="O36" s="413"/>
    </row>
    <row r="37" s="406" customFormat="1" ht="12.75" spans="1:15">
      <c r="A37" s="413"/>
      <c r="B37" s="413"/>
      <c r="C37" s="413"/>
      <c r="D37" s="413"/>
      <c r="E37" s="413"/>
      <c r="F37" s="413"/>
      <c r="G37" s="413"/>
      <c r="H37" s="413"/>
      <c r="I37" s="413"/>
      <c r="J37" s="413"/>
      <c r="K37" s="413"/>
      <c r="L37" s="413"/>
      <c r="M37" s="413"/>
      <c r="N37" s="413"/>
      <c r="O37" s="413"/>
    </row>
    <row r="38" s="406" customFormat="1" ht="12.75" spans="1:15">
      <c r="A38" s="413"/>
      <c r="B38" s="413"/>
      <c r="C38" s="413"/>
      <c r="D38" s="413"/>
      <c r="E38" s="413"/>
      <c r="F38" s="413"/>
      <c r="G38" s="413"/>
      <c r="H38" s="413"/>
      <c r="I38" s="413"/>
      <c r="J38" s="413"/>
      <c r="K38" s="413"/>
      <c r="L38" s="413"/>
      <c r="M38" s="413"/>
      <c r="N38" s="413"/>
      <c r="O38" s="413"/>
    </row>
    <row r="39" s="406" customFormat="1" ht="12.75" spans="1:15">
      <c r="A39" s="413"/>
      <c r="B39" s="413"/>
      <c r="C39" s="413"/>
      <c r="D39" s="413"/>
      <c r="E39" s="413"/>
      <c r="F39" s="413"/>
      <c r="G39" s="413"/>
      <c r="H39" s="413"/>
      <c r="I39" s="413"/>
      <c r="J39" s="413"/>
      <c r="K39" s="413"/>
      <c r="L39" s="413"/>
      <c r="M39" s="413"/>
      <c r="N39" s="413"/>
      <c r="O39" s="413"/>
    </row>
    <row r="40" s="406" customFormat="1" ht="12.75" spans="1:15">
      <c r="A40" s="413"/>
      <c r="B40" s="413"/>
      <c r="C40" s="413"/>
      <c r="D40" s="413"/>
      <c r="E40" s="413"/>
      <c r="F40" s="413"/>
      <c r="G40" s="413"/>
      <c r="H40" s="413"/>
      <c r="I40" s="413"/>
      <c r="J40" s="413"/>
      <c r="K40" s="413"/>
      <c r="L40" s="413"/>
      <c r="M40" s="413"/>
      <c r="N40" s="413"/>
      <c r="O40" s="413"/>
    </row>
    <row r="41" s="406" customFormat="1" ht="12.75" spans="1:15">
      <c r="A41" s="413"/>
      <c r="B41" s="413"/>
      <c r="C41" s="413"/>
      <c r="D41" s="413"/>
      <c r="E41" s="413"/>
      <c r="F41" s="413"/>
      <c r="G41" s="413"/>
      <c r="H41" s="413"/>
      <c r="I41" s="413"/>
      <c r="J41" s="413"/>
      <c r="K41" s="413"/>
      <c r="L41" s="413"/>
      <c r="M41" s="413"/>
      <c r="N41" s="413"/>
      <c r="O41" s="413"/>
    </row>
    <row r="42" s="406" customFormat="1" ht="12.75" spans="1:15">
      <c r="A42" s="413"/>
      <c r="B42" s="413"/>
      <c r="C42" s="413"/>
      <c r="D42" s="413"/>
      <c r="E42" s="413"/>
      <c r="F42" s="413"/>
      <c r="G42" s="413"/>
      <c r="H42" s="413"/>
      <c r="I42" s="413"/>
      <c r="J42" s="413"/>
      <c r="K42" s="413"/>
      <c r="L42" s="413"/>
      <c r="M42" s="413"/>
      <c r="N42" s="413"/>
      <c r="O42" s="413"/>
    </row>
    <row r="43" s="406" customFormat="1" ht="12.75" spans="1:15">
      <c r="A43" s="413"/>
      <c r="B43" s="413"/>
      <c r="C43" s="413"/>
      <c r="D43" s="413"/>
      <c r="E43" s="413"/>
      <c r="F43" s="413"/>
      <c r="G43" s="413"/>
      <c r="H43" s="413"/>
      <c r="I43" s="413"/>
      <c r="J43" s="413"/>
      <c r="K43" s="413"/>
      <c r="L43" s="413"/>
      <c r="M43" s="413"/>
      <c r="N43" s="413"/>
      <c r="O43" s="413"/>
    </row>
    <row r="44" s="406" customFormat="1" ht="12.75" spans="1:15">
      <c r="A44" s="413"/>
      <c r="B44" s="413"/>
      <c r="C44" s="413"/>
      <c r="D44" s="413"/>
      <c r="E44" s="413"/>
      <c r="F44" s="413"/>
      <c r="G44" s="413"/>
      <c r="H44" s="413"/>
      <c r="I44" s="413"/>
      <c r="J44" s="413"/>
      <c r="K44" s="413"/>
      <c r="L44" s="413"/>
      <c r="M44" s="413"/>
      <c r="N44" s="413"/>
      <c r="O44" s="413"/>
    </row>
    <row r="45" s="406" customFormat="1" ht="12.75" spans="1:15">
      <c r="A45" s="413"/>
      <c r="B45" s="413"/>
      <c r="C45" s="413"/>
      <c r="D45" s="413"/>
      <c r="E45" s="413"/>
      <c r="F45" s="413"/>
      <c r="G45" s="413"/>
      <c r="H45" s="413"/>
      <c r="I45" s="413"/>
      <c r="J45" s="413"/>
      <c r="K45" s="413"/>
      <c r="L45" s="413"/>
      <c r="M45" s="413"/>
      <c r="N45" s="413"/>
      <c r="O45" s="413"/>
    </row>
    <row r="46" s="406" customFormat="1" ht="12.75" spans="1:15">
      <c r="A46" s="413"/>
      <c r="B46" s="413"/>
      <c r="C46" s="413"/>
      <c r="D46" s="413"/>
      <c r="E46" s="413"/>
      <c r="F46" s="413"/>
      <c r="G46" s="413"/>
      <c r="H46" s="413"/>
      <c r="I46" s="413"/>
      <c r="J46" s="413"/>
      <c r="K46" s="413"/>
      <c r="L46" s="413"/>
      <c r="M46" s="413"/>
      <c r="N46" s="413"/>
      <c r="O46" s="413"/>
    </row>
    <row r="47" s="406" customFormat="1" ht="12.75" spans="1:15">
      <c r="A47" s="413"/>
      <c r="B47" s="413"/>
      <c r="C47" s="413"/>
      <c r="D47" s="413"/>
      <c r="E47" s="413"/>
      <c r="F47" s="413"/>
      <c r="G47" s="413"/>
      <c r="H47" s="413"/>
      <c r="I47" s="413"/>
      <c r="J47" s="413"/>
      <c r="K47" s="413"/>
      <c r="L47" s="413"/>
      <c r="M47" s="413"/>
      <c r="N47" s="413"/>
      <c r="O47" s="413"/>
    </row>
    <row r="48" s="406" customFormat="1" ht="12.75" spans="1:15">
      <c r="A48" s="413"/>
      <c r="B48" s="413"/>
      <c r="C48" s="413"/>
      <c r="D48" s="413"/>
      <c r="E48" s="413"/>
      <c r="F48" s="413"/>
      <c r="G48" s="413"/>
      <c r="H48" s="413"/>
      <c r="I48" s="413"/>
      <c r="J48" s="413"/>
      <c r="K48" s="413"/>
      <c r="L48" s="413"/>
      <c r="M48" s="413"/>
      <c r="N48" s="413"/>
      <c r="O48" s="413"/>
    </row>
    <row r="49" s="406" customFormat="1" ht="12.75" spans="1:15">
      <c r="A49" s="413"/>
      <c r="B49" s="413"/>
      <c r="C49" s="413"/>
      <c r="D49" s="413"/>
      <c r="E49" s="413"/>
      <c r="F49" s="413"/>
      <c r="G49" s="413"/>
      <c r="H49" s="413"/>
      <c r="I49" s="413"/>
      <c r="J49" s="413"/>
      <c r="K49" s="413"/>
      <c r="L49" s="413"/>
      <c r="M49" s="413"/>
      <c r="N49" s="413"/>
      <c r="O49" s="413"/>
    </row>
    <row r="50" s="406" customFormat="1" ht="12.75" spans="1:15">
      <c r="A50" s="413"/>
      <c r="B50" s="413"/>
      <c r="C50" s="413"/>
      <c r="D50" s="413"/>
      <c r="E50" s="413"/>
      <c r="F50" s="413"/>
      <c r="G50" s="413"/>
      <c r="H50" s="413"/>
      <c r="I50" s="413"/>
      <c r="J50" s="413"/>
      <c r="K50" s="413"/>
      <c r="L50" s="413"/>
      <c r="M50" s="413"/>
      <c r="N50" s="413"/>
      <c r="O50" s="413"/>
    </row>
    <row r="51" s="406" customFormat="1" ht="12.75" spans="1:15">
      <c r="A51" s="413"/>
      <c r="B51" s="413"/>
      <c r="C51" s="413"/>
      <c r="D51" s="413"/>
      <c r="E51" s="413"/>
      <c r="F51" s="413"/>
      <c r="G51" s="413"/>
      <c r="H51" s="413"/>
      <c r="I51" s="413"/>
      <c r="J51" s="413"/>
      <c r="K51" s="413"/>
      <c r="L51" s="413"/>
      <c r="M51" s="413"/>
      <c r="N51" s="413"/>
      <c r="O51" s="413"/>
    </row>
    <row r="52" s="406" customFormat="1" ht="12.75" spans="1:15">
      <c r="A52" s="413"/>
      <c r="B52" s="413"/>
      <c r="C52" s="413"/>
      <c r="D52" s="413"/>
      <c r="E52" s="413"/>
      <c r="F52" s="413"/>
      <c r="G52" s="413"/>
      <c r="H52" s="413"/>
      <c r="I52" s="413"/>
      <c r="J52" s="413"/>
      <c r="K52" s="413"/>
      <c r="L52" s="413"/>
      <c r="M52" s="413"/>
      <c r="N52" s="413"/>
      <c r="O52" s="413"/>
    </row>
    <row r="53" s="406" customFormat="1" ht="12.75" spans="1:15">
      <c r="A53" s="413"/>
      <c r="B53" s="413"/>
      <c r="C53" s="413"/>
      <c r="D53" s="413"/>
      <c r="E53" s="413"/>
      <c r="F53" s="413"/>
      <c r="G53" s="413"/>
      <c r="H53" s="413"/>
      <c r="I53" s="413"/>
      <c r="J53" s="413"/>
      <c r="K53" s="413"/>
      <c r="L53" s="413"/>
      <c r="M53" s="413"/>
      <c r="N53" s="413"/>
      <c r="O53" s="413"/>
    </row>
    <row r="54" s="406" customFormat="1" ht="12.75" spans="1:15">
      <c r="A54" s="413"/>
      <c r="B54" s="413"/>
      <c r="C54" s="413"/>
      <c r="D54" s="413"/>
      <c r="E54" s="413"/>
      <c r="F54" s="413"/>
      <c r="G54" s="413"/>
      <c r="H54" s="413"/>
      <c r="I54" s="413"/>
      <c r="J54" s="413"/>
      <c r="K54" s="413"/>
      <c r="L54" s="413"/>
      <c r="M54" s="413"/>
      <c r="N54" s="413"/>
      <c r="O54" s="413"/>
    </row>
    <row r="55" s="406" customFormat="1" ht="12.75" spans="1:15">
      <c r="A55" s="413"/>
      <c r="B55" s="413"/>
      <c r="C55" s="413"/>
      <c r="D55" s="413"/>
      <c r="E55" s="413"/>
      <c r="F55" s="413"/>
      <c r="G55" s="413"/>
      <c r="H55" s="413"/>
      <c r="I55" s="413"/>
      <c r="J55" s="413"/>
      <c r="K55" s="413"/>
      <c r="L55" s="413"/>
      <c r="M55" s="413"/>
      <c r="N55" s="413"/>
      <c r="O55" s="413"/>
    </row>
    <row r="56" s="406" customFormat="1" ht="12.75" spans="1:15">
      <c r="A56" s="413"/>
      <c r="B56" s="413"/>
      <c r="C56" s="413"/>
      <c r="D56" s="413"/>
      <c r="E56" s="413"/>
      <c r="F56" s="413"/>
      <c r="G56" s="413"/>
      <c r="H56" s="413"/>
      <c r="I56" s="413"/>
      <c r="J56" s="413"/>
      <c r="K56" s="413"/>
      <c r="L56" s="413"/>
      <c r="M56" s="413"/>
      <c r="N56" s="413"/>
      <c r="O56" s="413"/>
    </row>
    <row r="57" s="406" customFormat="1" ht="12.75" spans="1:15">
      <c r="A57" s="413"/>
      <c r="B57" s="413"/>
      <c r="C57" s="413"/>
      <c r="D57" s="413"/>
      <c r="E57" s="413"/>
      <c r="F57" s="413"/>
      <c r="G57" s="413"/>
      <c r="H57" s="413"/>
      <c r="I57" s="413"/>
      <c r="J57" s="413"/>
      <c r="K57" s="413"/>
      <c r="L57" s="413"/>
      <c r="M57" s="413"/>
      <c r="N57" s="413"/>
      <c r="O57" s="413"/>
    </row>
    <row r="58" s="406" customFormat="1" ht="12.75" spans="1:15">
      <c r="A58" s="413"/>
      <c r="B58" s="413"/>
      <c r="C58" s="413"/>
      <c r="D58" s="413"/>
      <c r="E58" s="413"/>
      <c r="F58" s="413"/>
      <c r="G58" s="413"/>
      <c r="H58" s="413"/>
      <c r="I58" s="413"/>
      <c r="J58" s="413"/>
      <c r="K58" s="413"/>
      <c r="L58" s="413"/>
      <c r="M58" s="413"/>
      <c r="N58" s="413"/>
      <c r="O58" s="413"/>
    </row>
    <row r="59" s="406" customFormat="1" ht="12.75" spans="1:15">
      <c r="A59" s="413"/>
      <c r="B59" s="413"/>
      <c r="C59" s="413"/>
      <c r="D59" s="413"/>
      <c r="E59" s="413"/>
      <c r="F59" s="413"/>
      <c r="G59" s="413"/>
      <c r="H59" s="413"/>
      <c r="I59" s="413"/>
      <c r="J59" s="413"/>
      <c r="K59" s="413"/>
      <c r="L59" s="413"/>
      <c r="M59" s="413"/>
      <c r="N59" s="413"/>
      <c r="O59" s="413"/>
    </row>
    <row r="60" s="406" customFormat="1" ht="12.75" spans="1:15">
      <c r="A60" s="413"/>
      <c r="B60" s="413"/>
      <c r="C60" s="413"/>
      <c r="D60" s="413"/>
      <c r="E60" s="413"/>
      <c r="F60" s="413"/>
      <c r="G60" s="413"/>
      <c r="H60" s="413"/>
      <c r="I60" s="413"/>
      <c r="J60" s="413"/>
      <c r="K60" s="413"/>
      <c r="L60" s="413"/>
      <c r="M60" s="413"/>
      <c r="N60" s="413"/>
      <c r="O60" s="413"/>
    </row>
    <row r="61" s="406" customFormat="1" ht="12.75" spans="1:15">
      <c r="A61" s="413"/>
      <c r="B61" s="413"/>
      <c r="C61" s="413"/>
      <c r="D61" s="413"/>
      <c r="E61" s="413"/>
      <c r="F61" s="413"/>
      <c r="G61" s="413"/>
      <c r="H61" s="413"/>
      <c r="I61" s="413"/>
      <c r="J61" s="413"/>
      <c r="K61" s="413"/>
      <c r="L61" s="413"/>
      <c r="M61" s="413"/>
      <c r="N61" s="413"/>
      <c r="O61" s="413"/>
    </row>
    <row r="62" s="406" customFormat="1" ht="12.75" spans="1:15">
      <c r="A62" s="413"/>
      <c r="B62" s="413"/>
      <c r="C62" s="413"/>
      <c r="D62" s="413"/>
      <c r="E62" s="413"/>
      <c r="F62" s="413"/>
      <c r="G62" s="413"/>
      <c r="H62" s="413"/>
      <c r="I62" s="413"/>
      <c r="J62" s="413"/>
      <c r="K62" s="413"/>
      <c r="L62" s="413"/>
      <c r="M62" s="413"/>
      <c r="N62" s="413"/>
      <c r="O62" s="413"/>
    </row>
    <row r="63" s="406" customFormat="1" ht="12.75" spans="1:15">
      <c r="A63" s="413"/>
      <c r="B63" s="413"/>
      <c r="C63" s="413"/>
      <c r="D63" s="413"/>
      <c r="E63" s="413"/>
      <c r="F63" s="413"/>
      <c r="G63" s="413"/>
      <c r="H63" s="413"/>
      <c r="I63" s="413"/>
      <c r="J63" s="413"/>
      <c r="K63" s="413"/>
      <c r="L63" s="413"/>
      <c r="M63" s="413"/>
      <c r="N63" s="413"/>
      <c r="O63" s="413"/>
    </row>
    <row r="64" s="406" customFormat="1" ht="12.75" spans="1:15">
      <c r="A64" s="413"/>
      <c r="B64" s="413"/>
      <c r="C64" s="413"/>
      <c r="D64" s="413"/>
      <c r="E64" s="413"/>
      <c r="F64" s="413"/>
      <c r="G64" s="413"/>
      <c r="H64" s="413"/>
      <c r="I64" s="413"/>
      <c r="J64" s="413"/>
      <c r="K64" s="413"/>
      <c r="L64" s="413"/>
      <c r="M64" s="413"/>
      <c r="N64" s="413"/>
      <c r="O64" s="413"/>
    </row>
    <row r="65" s="406" customFormat="1" ht="12.75" spans="1:15">
      <c r="A65" s="413"/>
      <c r="B65" s="413"/>
      <c r="C65" s="413"/>
      <c r="D65" s="413"/>
      <c r="E65" s="413"/>
      <c r="F65" s="413"/>
      <c r="G65" s="413"/>
      <c r="H65" s="413"/>
      <c r="I65" s="413"/>
      <c r="J65" s="413"/>
      <c r="K65" s="413"/>
      <c r="L65" s="413"/>
      <c r="M65" s="413"/>
      <c r="N65" s="413"/>
      <c r="O65" s="413"/>
    </row>
    <row r="66" s="406" customFormat="1" ht="12.75" spans="1:15">
      <c r="A66" s="413"/>
      <c r="B66" s="413"/>
      <c r="C66" s="413"/>
      <c r="D66" s="413"/>
      <c r="E66" s="413"/>
      <c r="F66" s="413"/>
      <c r="G66" s="413"/>
      <c r="H66" s="413"/>
      <c r="I66" s="413"/>
      <c r="J66" s="413"/>
      <c r="K66" s="413"/>
      <c r="L66" s="413"/>
      <c r="M66" s="413"/>
      <c r="N66" s="413"/>
      <c r="O66" s="413"/>
    </row>
    <row r="67" s="406" customFormat="1" ht="12.75" spans="1:15">
      <c r="A67" s="413"/>
      <c r="B67" s="413"/>
      <c r="C67" s="413"/>
      <c r="D67" s="413"/>
      <c r="E67" s="413"/>
      <c r="F67" s="413"/>
      <c r="G67" s="413"/>
      <c r="H67" s="413"/>
      <c r="I67" s="413"/>
      <c r="J67" s="413"/>
      <c r="K67" s="413"/>
      <c r="L67" s="413"/>
      <c r="M67" s="413"/>
      <c r="N67" s="413"/>
      <c r="O67" s="413"/>
    </row>
    <row r="68" s="406" customFormat="1" ht="12.75" spans="1:15">
      <c r="A68" s="413"/>
      <c r="B68" s="413"/>
      <c r="C68" s="413"/>
      <c r="D68" s="413"/>
      <c r="E68" s="413"/>
      <c r="F68" s="413"/>
      <c r="G68" s="413"/>
      <c r="H68" s="413"/>
      <c r="I68" s="413"/>
      <c r="J68" s="413"/>
      <c r="K68" s="413"/>
      <c r="L68" s="413"/>
      <c r="M68" s="413"/>
      <c r="N68" s="413"/>
      <c r="O68" s="413"/>
    </row>
    <row r="69" s="406" customFormat="1" ht="12.75" spans="1:15">
      <c r="A69" s="413"/>
      <c r="B69" s="413"/>
      <c r="C69" s="413"/>
      <c r="D69" s="413"/>
      <c r="E69" s="413"/>
      <c r="F69" s="413"/>
      <c r="G69" s="413"/>
      <c r="H69" s="413"/>
      <c r="I69" s="413"/>
      <c r="J69" s="413"/>
      <c r="K69" s="413"/>
      <c r="L69" s="413"/>
      <c r="M69" s="413"/>
      <c r="N69" s="413"/>
      <c r="O69" s="413"/>
    </row>
    <row r="70" s="406" customFormat="1" ht="12.75" spans="1:15">
      <c r="A70" s="413"/>
      <c r="B70" s="413"/>
      <c r="C70" s="413"/>
      <c r="D70" s="413"/>
      <c r="E70" s="413"/>
      <c r="F70" s="413"/>
      <c r="G70" s="413"/>
      <c r="H70" s="413"/>
      <c r="I70" s="413"/>
      <c r="J70" s="413"/>
      <c r="K70" s="413"/>
      <c r="L70" s="413"/>
      <c r="M70" s="413"/>
      <c r="N70" s="413"/>
      <c r="O70" s="413"/>
    </row>
    <row r="71" s="406" customFormat="1" ht="12.75" spans="1:15">
      <c r="A71" s="413"/>
      <c r="B71" s="413"/>
      <c r="C71" s="413"/>
      <c r="D71" s="413"/>
      <c r="E71" s="413"/>
      <c r="F71" s="413"/>
      <c r="G71" s="413"/>
      <c r="H71" s="413"/>
      <c r="I71" s="413"/>
      <c r="J71" s="413"/>
      <c r="K71" s="413"/>
      <c r="L71" s="413"/>
      <c r="M71" s="413"/>
      <c r="N71" s="413"/>
      <c r="O71" s="413"/>
    </row>
    <row r="72" s="406" customFormat="1" ht="12.75" spans="1:15">
      <c r="A72" s="413"/>
      <c r="B72" s="413"/>
      <c r="C72" s="413"/>
      <c r="D72" s="413"/>
      <c r="E72" s="413"/>
      <c r="F72" s="413"/>
      <c r="G72" s="413"/>
      <c r="H72" s="413"/>
      <c r="I72" s="413"/>
      <c r="J72" s="413"/>
      <c r="K72" s="413"/>
      <c r="L72" s="413"/>
      <c r="M72" s="413"/>
      <c r="N72" s="413"/>
      <c r="O72" s="413"/>
    </row>
    <row r="73" s="406" customFormat="1" ht="12.75" spans="1:15">
      <c r="A73" s="413"/>
      <c r="B73" s="413"/>
      <c r="C73" s="413"/>
      <c r="D73" s="413"/>
      <c r="E73" s="413"/>
      <c r="F73" s="413"/>
      <c r="G73" s="413"/>
      <c r="H73" s="413"/>
      <c r="I73" s="413"/>
      <c r="J73" s="413"/>
      <c r="K73" s="413"/>
      <c r="L73" s="413"/>
      <c r="M73" s="413"/>
      <c r="N73" s="413"/>
      <c r="O73" s="413"/>
    </row>
    <row r="74" s="406" customFormat="1" ht="12.75" spans="1:15">
      <c r="A74" s="413"/>
      <c r="B74" s="413"/>
      <c r="C74" s="413"/>
      <c r="D74" s="413"/>
      <c r="E74" s="413"/>
      <c r="F74" s="413"/>
      <c r="G74" s="413"/>
      <c r="H74" s="413"/>
      <c r="I74" s="413"/>
      <c r="J74" s="413"/>
      <c r="K74" s="413"/>
      <c r="L74" s="413"/>
      <c r="M74" s="413"/>
      <c r="N74" s="413"/>
      <c r="O74" s="413"/>
    </row>
    <row r="75" s="406" customFormat="1" ht="12.75" spans="1:15">
      <c r="A75" s="413"/>
      <c r="B75" s="413"/>
      <c r="C75" s="413"/>
      <c r="D75" s="413"/>
      <c r="E75" s="413"/>
      <c r="F75" s="413"/>
      <c r="G75" s="413"/>
      <c r="H75" s="413"/>
      <c r="I75" s="413"/>
      <c r="J75" s="413"/>
      <c r="K75" s="413"/>
      <c r="L75" s="413"/>
      <c r="M75" s="413"/>
      <c r="N75" s="413"/>
      <c r="O75" s="413"/>
    </row>
    <row r="76" s="406" customFormat="1" ht="12.75" spans="1:15">
      <c r="A76" s="413"/>
      <c r="B76" s="413"/>
      <c r="C76" s="413"/>
      <c r="D76" s="413"/>
      <c r="E76" s="413"/>
      <c r="F76" s="413"/>
      <c r="G76" s="413"/>
      <c r="H76" s="413"/>
      <c r="I76" s="413"/>
      <c r="J76" s="413"/>
      <c r="K76" s="413"/>
      <c r="L76" s="413"/>
      <c r="M76" s="413"/>
      <c r="N76" s="413"/>
      <c r="O76" s="413"/>
    </row>
    <row r="77" s="406" customFormat="1" ht="12.75" spans="1:15">
      <c r="A77" s="413"/>
      <c r="B77" s="413"/>
      <c r="C77" s="413"/>
      <c r="D77" s="413"/>
      <c r="E77" s="413"/>
      <c r="F77" s="413"/>
      <c r="G77" s="413"/>
      <c r="H77" s="413"/>
      <c r="I77" s="413"/>
      <c r="J77" s="413"/>
      <c r="K77" s="413"/>
      <c r="L77" s="413"/>
      <c r="M77" s="413"/>
      <c r="N77" s="413"/>
      <c r="O77" s="413"/>
    </row>
    <row r="78" s="406" customFormat="1" ht="12.75" spans="1:15">
      <c r="A78" s="413"/>
      <c r="B78" s="413"/>
      <c r="C78" s="413"/>
      <c r="D78" s="413"/>
      <c r="E78" s="413"/>
      <c r="F78" s="413"/>
      <c r="G78" s="413"/>
      <c r="H78" s="413"/>
      <c r="I78" s="413"/>
      <c r="J78" s="413"/>
      <c r="K78" s="413"/>
      <c r="L78" s="413"/>
      <c r="M78" s="413"/>
      <c r="N78" s="413"/>
      <c r="O78" s="413"/>
    </row>
    <row r="79" s="406" customFormat="1" ht="12.75" spans="1:15">
      <c r="A79" s="413"/>
      <c r="B79" s="413"/>
      <c r="C79" s="413"/>
      <c r="D79" s="413"/>
      <c r="E79" s="413"/>
      <c r="F79" s="413"/>
      <c r="G79" s="413"/>
      <c r="H79" s="413"/>
      <c r="I79" s="413"/>
      <c r="J79" s="413"/>
      <c r="K79" s="413"/>
      <c r="L79" s="413"/>
      <c r="M79" s="413"/>
      <c r="N79" s="413"/>
      <c r="O79" s="413"/>
    </row>
    <row r="80" s="406" customFormat="1" ht="12.75" spans="1:15">
      <c r="A80" s="413"/>
      <c r="B80" s="413"/>
      <c r="C80" s="413"/>
      <c r="D80" s="413"/>
      <c r="E80" s="413"/>
      <c r="F80" s="413"/>
      <c r="G80" s="413"/>
      <c r="H80" s="413"/>
      <c r="I80" s="413"/>
      <c r="J80" s="413"/>
      <c r="K80" s="413"/>
      <c r="L80" s="413"/>
      <c r="M80" s="413"/>
      <c r="N80" s="413"/>
      <c r="O80" s="413"/>
    </row>
    <row r="81" s="406" customFormat="1" ht="12.75" spans="1:15">
      <c r="A81" s="413"/>
      <c r="B81" s="413"/>
      <c r="C81" s="413"/>
      <c r="D81" s="413"/>
      <c r="E81" s="413"/>
      <c r="F81" s="413"/>
      <c r="G81" s="413"/>
      <c r="H81" s="413"/>
      <c r="I81" s="413"/>
      <c r="J81" s="413"/>
      <c r="K81" s="413"/>
      <c r="L81" s="413"/>
      <c r="M81" s="413"/>
      <c r="N81" s="413"/>
      <c r="O81" s="413"/>
    </row>
    <row r="82" s="406" customFormat="1" ht="12.75" spans="1:15">
      <c r="A82" s="413"/>
      <c r="B82" s="413"/>
      <c r="C82" s="413"/>
      <c r="D82" s="413"/>
      <c r="E82" s="413"/>
      <c r="F82" s="413"/>
      <c r="G82" s="413"/>
      <c r="H82" s="413"/>
      <c r="I82" s="413"/>
      <c r="J82" s="413"/>
      <c r="K82" s="413"/>
      <c r="L82" s="413"/>
      <c r="M82" s="413"/>
      <c r="N82" s="413"/>
      <c r="O82" s="413"/>
    </row>
    <row r="83" s="406" customFormat="1" ht="12.75" spans="1:15">
      <c r="A83" s="413"/>
      <c r="B83" s="413"/>
      <c r="C83" s="413"/>
      <c r="D83" s="413"/>
      <c r="E83" s="413"/>
      <c r="F83" s="413"/>
      <c r="G83" s="413"/>
      <c r="H83" s="413"/>
      <c r="I83" s="413"/>
      <c r="J83" s="413"/>
      <c r="K83" s="413"/>
      <c r="L83" s="413"/>
      <c r="M83" s="413"/>
      <c r="N83" s="413"/>
      <c r="O83" s="413"/>
    </row>
    <row r="84" s="406" customFormat="1" ht="12.75" spans="1:15">
      <c r="A84" s="413"/>
      <c r="B84" s="413"/>
      <c r="C84" s="413"/>
      <c r="D84" s="413"/>
      <c r="E84" s="413"/>
      <c r="F84" s="413"/>
      <c r="G84" s="413"/>
      <c r="H84" s="413"/>
      <c r="I84" s="413"/>
      <c r="J84" s="413"/>
      <c r="K84" s="413"/>
      <c r="L84" s="413"/>
      <c r="M84" s="413"/>
      <c r="N84" s="413"/>
      <c r="O84" s="413"/>
    </row>
  </sheetData>
  <mergeCells count="3">
    <mergeCell ref="A1:E1"/>
    <mergeCell ref="D2:E2"/>
    <mergeCell ref="A25:E25"/>
  </mergeCells>
  <printOptions horizontalCentered="1"/>
  <pageMargins left="0.78740157480315" right="0.78740157480315" top="0.78740157480315" bottom="0.78740157480315" header="0.196850393700787" footer="0.31496062992126"/>
  <pageSetup paperSize="9" firstPageNumber="3" orientation="portrait" useFirstPageNumber="1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8"/>
  <sheetViews>
    <sheetView showZeros="0" zoomScale="120" zoomScaleNormal="120" workbookViewId="0">
      <pane xSplit="1" ySplit="3" topLeftCell="B14" activePane="bottomRight" state="frozen"/>
      <selection/>
      <selection pane="topRight"/>
      <selection pane="bottomLeft"/>
      <selection pane="bottomRight" activeCell="H26" sqref="H26"/>
    </sheetView>
  </sheetViews>
  <sheetFormatPr defaultColWidth="9" defaultRowHeight="15.75"/>
  <cols>
    <col min="1" max="1" width="27.5" style="389" customWidth="1"/>
    <col min="2" max="4" width="16.425" style="389" customWidth="1"/>
    <col min="5" max="7" width="9" style="389" customWidth="1"/>
    <col min="8" max="14" width="9" style="389"/>
    <col min="15" max="16384" width="9" style="390"/>
  </cols>
  <sheetData>
    <row r="1" s="387" customFormat="1" ht="30" customHeight="1" spans="1:14">
      <c r="A1" s="391" t="s">
        <v>137</v>
      </c>
      <c r="B1" s="391"/>
      <c r="C1" s="391"/>
      <c r="D1" s="391"/>
      <c r="E1" s="392"/>
      <c r="F1" s="392"/>
      <c r="G1" s="392"/>
      <c r="H1" s="392"/>
      <c r="I1" s="392"/>
      <c r="J1" s="392"/>
      <c r="K1" s="392"/>
      <c r="L1" s="392"/>
      <c r="M1" s="392"/>
      <c r="N1" s="392"/>
    </row>
    <row r="2" s="388" customFormat="1" ht="20.1" customHeight="1" spans="1:14">
      <c r="A2" s="393"/>
      <c r="B2" s="393"/>
      <c r="C2" s="393"/>
      <c r="D2" s="135" t="s">
        <v>1</v>
      </c>
      <c r="E2" s="393"/>
      <c r="F2" s="393"/>
      <c r="G2" s="393"/>
      <c r="H2" s="393"/>
      <c r="I2" s="393"/>
      <c r="J2" s="393"/>
      <c r="K2" s="393"/>
      <c r="L2" s="393"/>
      <c r="M2" s="393"/>
      <c r="N2" s="393"/>
    </row>
    <row r="3" s="388" customFormat="1" ht="30" customHeight="1" spans="1:14">
      <c r="A3" s="61" t="s">
        <v>51</v>
      </c>
      <c r="B3" s="394" t="s">
        <v>53</v>
      </c>
      <c r="C3" s="395" t="s">
        <v>54</v>
      </c>
      <c r="D3" s="152" t="s">
        <v>55</v>
      </c>
      <c r="E3" s="393"/>
      <c r="F3" s="393"/>
      <c r="G3" s="393"/>
      <c r="H3" s="393"/>
      <c r="I3" s="393"/>
      <c r="J3" s="393"/>
      <c r="K3" s="393"/>
      <c r="L3" s="393"/>
      <c r="M3" s="393"/>
      <c r="N3" s="393"/>
    </row>
    <row r="4" s="388" customFormat="1" ht="25.2" customHeight="1" spans="1:14">
      <c r="A4" s="139" t="s">
        <v>62</v>
      </c>
      <c r="B4" s="396"/>
      <c r="C4" s="397"/>
      <c r="D4" s="398"/>
      <c r="E4" s="393"/>
      <c r="F4" s="393"/>
      <c r="G4" s="393"/>
      <c r="H4" s="393"/>
      <c r="I4" s="393"/>
      <c r="J4" s="393"/>
      <c r="K4" s="393"/>
      <c r="L4" s="393"/>
      <c r="M4" s="393"/>
      <c r="N4" s="393"/>
    </row>
    <row r="5" s="388" customFormat="1" ht="25.2" customHeight="1" spans="1:14">
      <c r="A5" s="139" t="s">
        <v>63</v>
      </c>
      <c r="B5" s="396"/>
      <c r="C5" s="397"/>
      <c r="D5" s="398"/>
      <c r="E5" s="393"/>
      <c r="F5" s="393"/>
      <c r="G5" s="393"/>
      <c r="H5" s="393"/>
      <c r="I5" s="393"/>
      <c r="J5" s="393"/>
      <c r="K5" s="393"/>
      <c r="L5" s="393"/>
      <c r="M5" s="393"/>
      <c r="N5" s="393"/>
    </row>
    <row r="6" s="388" customFormat="1" ht="25.2" customHeight="1" spans="1:14">
      <c r="A6" s="139" t="s">
        <v>64</v>
      </c>
      <c r="B6" s="170"/>
      <c r="C6" s="170"/>
      <c r="D6" s="172"/>
      <c r="E6" s="393"/>
      <c r="F6" s="393"/>
      <c r="G6" s="393"/>
      <c r="H6" s="393"/>
      <c r="I6" s="393"/>
      <c r="J6" s="393"/>
      <c r="K6" s="393"/>
      <c r="L6" s="393"/>
      <c r="M6" s="393"/>
      <c r="N6" s="393"/>
    </row>
    <row r="7" s="388" customFormat="1" ht="25.2" customHeight="1" spans="1:14">
      <c r="A7" s="139" t="s">
        <v>65</v>
      </c>
      <c r="B7" s="170"/>
      <c r="C7" s="170">
        <v>93</v>
      </c>
      <c r="D7" s="172"/>
      <c r="E7" s="393"/>
      <c r="F7" s="393"/>
      <c r="G7" s="393"/>
      <c r="H7" s="393"/>
      <c r="I7" s="393"/>
      <c r="J7" s="393"/>
      <c r="K7" s="393"/>
      <c r="L7" s="393"/>
      <c r="M7" s="393"/>
      <c r="N7" s="393"/>
    </row>
    <row r="8" s="388" customFormat="1" ht="25.2" customHeight="1" spans="1:14">
      <c r="A8" s="139" t="s">
        <v>66</v>
      </c>
      <c r="B8" s="170"/>
      <c r="C8" s="170"/>
      <c r="D8" s="172"/>
      <c r="E8" s="393"/>
      <c r="F8" s="393"/>
      <c r="G8" s="393"/>
      <c r="H8" s="393"/>
      <c r="I8" s="393"/>
      <c r="J8" s="393"/>
      <c r="K8" s="393"/>
      <c r="L8" s="393"/>
      <c r="M8" s="393"/>
      <c r="N8" s="393"/>
    </row>
    <row r="9" s="388" customFormat="1" ht="25.2" customHeight="1" spans="1:14">
      <c r="A9" s="139" t="s">
        <v>67</v>
      </c>
      <c r="B9" s="399">
        <v>470</v>
      </c>
      <c r="C9" s="170"/>
      <c r="D9" s="172"/>
      <c r="E9" s="393"/>
      <c r="F9" s="393"/>
      <c r="G9" s="393"/>
      <c r="H9" s="393"/>
      <c r="I9" s="393"/>
      <c r="J9" s="393"/>
      <c r="K9" s="393"/>
      <c r="L9" s="393"/>
      <c r="M9" s="393"/>
      <c r="N9" s="393"/>
    </row>
    <row r="10" s="388" customFormat="1" ht="25.2" customHeight="1" spans="1:14">
      <c r="A10" s="139" t="s">
        <v>68</v>
      </c>
      <c r="B10" s="290">
        <f>33696+11868</f>
        <v>45564</v>
      </c>
      <c r="C10" s="170">
        <v>24379</v>
      </c>
      <c r="D10" s="172">
        <f>(B10-C10)/C10*100</f>
        <v>86.9</v>
      </c>
      <c r="E10" s="393"/>
      <c r="F10" s="393"/>
      <c r="G10" s="393"/>
      <c r="H10" s="393"/>
      <c r="I10" s="393"/>
      <c r="J10" s="393"/>
      <c r="K10" s="393"/>
      <c r="L10" s="393"/>
      <c r="M10" s="393"/>
      <c r="N10" s="393"/>
    </row>
    <row r="11" s="388" customFormat="1" ht="25.2" customHeight="1" spans="1:14">
      <c r="A11" s="139" t="s">
        <v>69</v>
      </c>
      <c r="B11" s="170">
        <v>203</v>
      </c>
      <c r="C11" s="170"/>
      <c r="D11" s="172"/>
      <c r="E11" s="393"/>
      <c r="F11" s="393"/>
      <c r="G11" s="393"/>
      <c r="H11" s="393"/>
      <c r="I11" s="393"/>
      <c r="J11" s="393"/>
      <c r="K11" s="393"/>
      <c r="L11" s="393"/>
      <c r="M11" s="393"/>
      <c r="N11" s="393"/>
    </row>
    <row r="12" s="388" customFormat="1" ht="25.2" customHeight="1" spans="1:14">
      <c r="A12" s="139" t="s">
        <v>70</v>
      </c>
      <c r="B12" s="399"/>
      <c r="C12" s="170"/>
      <c r="D12" s="172"/>
      <c r="E12" s="393"/>
      <c r="F12" s="393"/>
      <c r="G12" s="393"/>
      <c r="H12" s="393"/>
      <c r="I12" s="393"/>
      <c r="J12" s="393"/>
      <c r="K12" s="393"/>
      <c r="L12" s="393"/>
      <c r="M12" s="393"/>
      <c r="N12" s="393"/>
    </row>
    <row r="13" s="388" customFormat="1" ht="25.2" customHeight="1" spans="1:14">
      <c r="A13" s="139" t="s">
        <v>138</v>
      </c>
      <c r="B13" s="399">
        <v>3591</v>
      </c>
      <c r="C13" s="170"/>
      <c r="D13" s="172"/>
      <c r="E13" s="393"/>
      <c r="F13" s="393"/>
      <c r="G13" s="393"/>
      <c r="H13" s="393"/>
      <c r="I13" s="393"/>
      <c r="J13" s="393"/>
      <c r="K13" s="393"/>
      <c r="L13" s="393"/>
      <c r="M13" s="393"/>
      <c r="N13" s="393"/>
    </row>
    <row r="14" s="388" customFormat="1" ht="25.2" customHeight="1" spans="1:14">
      <c r="A14" s="139" t="s">
        <v>75</v>
      </c>
      <c r="B14" s="399"/>
      <c r="C14" s="170"/>
      <c r="D14" s="172"/>
      <c r="E14" s="393"/>
      <c r="F14" s="393"/>
      <c r="G14" s="393"/>
      <c r="H14" s="393"/>
      <c r="I14" s="393"/>
      <c r="J14" s="393"/>
      <c r="K14" s="393"/>
      <c r="L14" s="393"/>
      <c r="M14" s="393"/>
      <c r="N14" s="393"/>
    </row>
    <row r="15" s="388" customFormat="1" ht="25.2" customHeight="1" spans="1:14">
      <c r="A15" s="139" t="s">
        <v>76</v>
      </c>
      <c r="B15" s="170"/>
      <c r="C15" s="170"/>
      <c r="D15" s="172"/>
      <c r="E15" s="393"/>
      <c r="F15" s="393"/>
      <c r="G15" s="393"/>
      <c r="H15" s="393"/>
      <c r="I15" s="393"/>
      <c r="J15" s="393"/>
      <c r="K15" s="393"/>
      <c r="L15" s="393"/>
      <c r="M15" s="393"/>
      <c r="N15" s="393"/>
    </row>
    <row r="16" s="388" customFormat="1" ht="25.2" customHeight="1" spans="1:14">
      <c r="A16" s="139" t="s">
        <v>78</v>
      </c>
      <c r="B16" s="170"/>
      <c r="C16" s="170"/>
      <c r="D16" s="172"/>
      <c r="E16" s="393"/>
      <c r="F16" s="393"/>
      <c r="G16" s="393"/>
      <c r="H16" s="393"/>
      <c r="I16" s="393"/>
      <c r="J16" s="393"/>
      <c r="K16" s="393"/>
      <c r="L16" s="393"/>
      <c r="M16" s="393"/>
      <c r="N16" s="393"/>
    </row>
    <row r="17" s="388" customFormat="1" ht="25.2" customHeight="1" spans="1:14">
      <c r="A17" s="139" t="s">
        <v>79</v>
      </c>
      <c r="B17" s="290"/>
      <c r="C17" s="170">
        <v>27630</v>
      </c>
      <c r="D17" s="172"/>
      <c r="E17" s="393"/>
      <c r="F17" s="393"/>
      <c r="G17" s="393"/>
      <c r="H17" s="393"/>
      <c r="I17" s="393"/>
      <c r="J17" s="393"/>
      <c r="K17" s="393"/>
      <c r="L17" s="393"/>
      <c r="M17" s="393"/>
      <c r="N17" s="393"/>
    </row>
    <row r="18" s="388" customFormat="1" ht="25.2" customHeight="1" spans="1:14">
      <c r="A18" s="139" t="s">
        <v>139</v>
      </c>
      <c r="B18" s="170">
        <v>38625</v>
      </c>
      <c r="C18" s="170">
        <v>34675</v>
      </c>
      <c r="D18" s="172">
        <f>(B18-C18)/C18*100</f>
        <v>11.39</v>
      </c>
      <c r="E18" s="393"/>
      <c r="F18" s="393"/>
      <c r="G18" s="393"/>
      <c r="H18" s="393"/>
      <c r="I18" s="393"/>
      <c r="J18" s="393"/>
      <c r="K18" s="393"/>
      <c r="L18" s="393"/>
      <c r="M18" s="393"/>
      <c r="N18" s="393"/>
    </row>
    <row r="19" s="388" customFormat="1" ht="25.2" customHeight="1" spans="1:14">
      <c r="A19" s="139"/>
      <c r="B19" s="170"/>
      <c r="C19" s="170"/>
      <c r="D19" s="172"/>
      <c r="E19" s="393"/>
      <c r="F19" s="393"/>
      <c r="G19" s="393"/>
      <c r="H19" s="393"/>
      <c r="I19" s="393"/>
      <c r="J19" s="393"/>
      <c r="K19" s="393"/>
      <c r="L19" s="393"/>
      <c r="M19" s="393"/>
      <c r="N19" s="393"/>
    </row>
    <row r="20" s="388" customFormat="1" ht="25.2" customHeight="1" spans="1:14">
      <c r="A20" s="175" t="s">
        <v>140</v>
      </c>
      <c r="B20" s="400">
        <f>SUM(B4:B18)</f>
        <v>88453</v>
      </c>
      <c r="C20" s="400">
        <f>SUM(C5:C18)</f>
        <v>86777</v>
      </c>
      <c r="D20" s="401">
        <f>(B20-C20)/C20*100</f>
        <v>1.93</v>
      </c>
      <c r="E20" s="393"/>
      <c r="F20" s="393">
        <f>B20/96774</f>
        <v>0.914016161365656</v>
      </c>
      <c r="G20" s="393"/>
      <c r="H20" s="393"/>
      <c r="I20" s="393"/>
      <c r="J20" s="393"/>
      <c r="K20" s="393"/>
      <c r="L20" s="393"/>
      <c r="M20" s="393"/>
      <c r="N20" s="393"/>
    </row>
    <row r="21" s="388" customFormat="1" ht="25.2" customHeight="1" spans="1:14">
      <c r="A21" s="176" t="s">
        <v>82</v>
      </c>
      <c r="B21" s="170">
        <f>B22+B23+B24</f>
        <v>0</v>
      </c>
      <c r="C21" s="170">
        <f>C22+C23+C24</f>
        <v>14404</v>
      </c>
      <c r="D21" s="172">
        <f>(B21-C21)/C21*100</f>
        <v>-100</v>
      </c>
      <c r="E21" s="393"/>
      <c r="F21" s="393"/>
      <c r="G21" s="393"/>
      <c r="H21" s="393"/>
      <c r="I21" s="393"/>
      <c r="J21" s="393"/>
      <c r="K21" s="393"/>
      <c r="L21" s="393"/>
      <c r="M21" s="393"/>
      <c r="N21" s="393"/>
    </row>
    <row r="22" s="388" customFormat="1" ht="25.2" customHeight="1" spans="1:14">
      <c r="A22" s="139" t="s">
        <v>141</v>
      </c>
      <c r="B22" s="170"/>
      <c r="C22" s="170"/>
      <c r="D22" s="172"/>
      <c r="E22" s="393"/>
      <c r="F22" s="393"/>
      <c r="G22" s="393"/>
      <c r="H22" s="393"/>
      <c r="I22" s="393"/>
      <c r="J22" s="393"/>
      <c r="K22" s="393"/>
      <c r="L22" s="393"/>
      <c r="M22" s="393"/>
      <c r="N22" s="393"/>
    </row>
    <row r="23" s="388" customFormat="1" ht="25.2" customHeight="1" spans="1:14">
      <c r="A23" s="139" t="s">
        <v>142</v>
      </c>
      <c r="B23" s="170"/>
      <c r="C23" s="170">
        <v>19024</v>
      </c>
      <c r="D23" s="172">
        <f>(B23-C23)/C23*100</f>
        <v>-100</v>
      </c>
      <c r="E23" s="393"/>
      <c r="F23" s="393"/>
      <c r="G23" s="393"/>
      <c r="H23" s="393"/>
      <c r="I23" s="393"/>
      <c r="J23" s="393"/>
      <c r="K23" s="393"/>
      <c r="L23" s="393"/>
      <c r="M23" s="393"/>
      <c r="N23" s="393"/>
    </row>
    <row r="24" s="388" customFormat="1" ht="25.2" customHeight="1" spans="1:14">
      <c r="A24" s="139" t="s">
        <v>143</v>
      </c>
      <c r="B24" s="170"/>
      <c r="C24" s="170">
        <v>-4620</v>
      </c>
      <c r="D24" s="172">
        <f>(B24-C24)/C24*100</f>
        <v>-100</v>
      </c>
      <c r="E24" s="393"/>
      <c r="F24" s="393"/>
      <c r="G24" s="393"/>
      <c r="H24" s="393"/>
      <c r="I24" s="393"/>
      <c r="J24" s="393"/>
      <c r="K24" s="393"/>
      <c r="L24" s="393"/>
      <c r="M24" s="393"/>
      <c r="N24" s="393"/>
    </row>
    <row r="25" s="388" customFormat="1" ht="25.2" customHeight="1" spans="1:14">
      <c r="A25" s="139" t="s">
        <v>144</v>
      </c>
      <c r="B25" s="170">
        <f>5290+140833</f>
        <v>146123</v>
      </c>
      <c r="C25" s="170">
        <v>225942</v>
      </c>
      <c r="D25" s="172"/>
      <c r="E25" s="393"/>
      <c r="F25" s="393"/>
      <c r="G25" s="393"/>
      <c r="H25" s="393"/>
      <c r="I25" s="393"/>
      <c r="J25" s="393"/>
      <c r="K25" s="393"/>
      <c r="L25" s="393"/>
      <c r="M25" s="393"/>
      <c r="N25" s="393"/>
    </row>
    <row r="26" s="388" customFormat="1" ht="25.2" customHeight="1" spans="1:14">
      <c r="A26" s="139" t="s">
        <v>145</v>
      </c>
      <c r="B26" s="290">
        <v>1485</v>
      </c>
      <c r="C26" s="170">
        <v>6606</v>
      </c>
      <c r="D26" s="172"/>
      <c r="E26" s="393"/>
      <c r="F26" s="393"/>
      <c r="G26" s="393"/>
      <c r="H26" s="393"/>
      <c r="I26" s="393"/>
      <c r="J26" s="393"/>
      <c r="K26" s="393"/>
      <c r="L26" s="393"/>
      <c r="M26" s="393"/>
      <c r="N26" s="393"/>
    </row>
    <row r="27" s="388" customFormat="1" ht="25.2" customHeight="1" spans="1:14">
      <c r="A27" s="139"/>
      <c r="B27" s="170"/>
      <c r="C27" s="170"/>
      <c r="D27" s="172"/>
      <c r="E27" s="393"/>
      <c r="F27" s="393"/>
      <c r="G27" s="393"/>
      <c r="H27" s="393"/>
      <c r="I27" s="393"/>
      <c r="J27" s="393"/>
      <c r="K27" s="393"/>
      <c r="L27" s="393"/>
      <c r="M27" s="393"/>
      <c r="N27" s="393"/>
    </row>
    <row r="28" s="388" customFormat="1" ht="25.2" customHeight="1" spans="1:14">
      <c r="A28" s="402" t="s">
        <v>83</v>
      </c>
      <c r="B28" s="179">
        <f>B20+B21+B25+B26</f>
        <v>236061</v>
      </c>
      <c r="C28" s="179">
        <f>C20+C21+C27+C26+C25</f>
        <v>333729</v>
      </c>
      <c r="D28" s="180">
        <f>(B28-C28)/C28*100</f>
        <v>-29.27</v>
      </c>
      <c r="E28" s="393"/>
      <c r="F28" s="393"/>
      <c r="G28" s="393"/>
      <c r="H28" s="393"/>
      <c r="I28" s="393"/>
      <c r="J28" s="393"/>
      <c r="K28" s="393"/>
      <c r="L28" s="393"/>
      <c r="M28" s="393"/>
      <c r="N28" s="393"/>
    </row>
    <row r="29" s="388" customFormat="1" ht="32.1" hidden="1" customHeight="1" spans="1:14">
      <c r="A29" s="403"/>
      <c r="B29" s="181"/>
      <c r="C29" s="181"/>
      <c r="D29" s="181"/>
      <c r="E29" s="393"/>
      <c r="F29" s="393"/>
      <c r="G29" s="393"/>
      <c r="H29" s="393"/>
      <c r="I29" s="393"/>
      <c r="J29" s="393"/>
      <c r="K29" s="393"/>
      <c r="L29" s="393"/>
      <c r="M29" s="393"/>
      <c r="N29" s="393"/>
    </row>
    <row r="30" s="388" customFormat="1" ht="32.1" hidden="1" customHeight="1" spans="1:14">
      <c r="A30" s="393"/>
      <c r="B30" s="404">
        <f>B28-'24基金收入执行'!C24</f>
        <v>0</v>
      </c>
      <c r="C30" s="393"/>
      <c r="D30" s="393"/>
      <c r="E30" s="393"/>
      <c r="F30" s="393"/>
      <c r="G30" s="393"/>
      <c r="H30" s="393"/>
      <c r="I30" s="393"/>
      <c r="J30" s="393"/>
      <c r="K30" s="393"/>
      <c r="L30" s="393"/>
      <c r="M30" s="393"/>
      <c r="N30" s="393"/>
    </row>
    <row r="31" s="388" customFormat="1" ht="12.75" hidden="1" spans="1:14">
      <c r="A31" s="393"/>
      <c r="B31" s="404">
        <f>B28-'24基金收入执行'!C24</f>
        <v>0</v>
      </c>
      <c r="C31" s="393"/>
      <c r="D31" s="393"/>
      <c r="E31" s="393"/>
      <c r="F31" s="393"/>
      <c r="G31" s="393"/>
      <c r="H31" s="393"/>
      <c r="I31" s="393"/>
      <c r="J31" s="393"/>
      <c r="K31" s="393"/>
      <c r="L31" s="393"/>
      <c r="M31" s="393"/>
      <c r="N31" s="393"/>
    </row>
    <row r="32" s="388" customFormat="1" ht="12.75" hidden="1" spans="1:14">
      <c r="A32" s="393"/>
      <c r="B32" s="393"/>
      <c r="C32" s="393"/>
      <c r="D32" s="393"/>
      <c r="E32" s="393"/>
      <c r="F32" s="393"/>
      <c r="G32" s="393"/>
      <c r="H32" s="393"/>
      <c r="I32" s="393"/>
      <c r="J32" s="393"/>
      <c r="K32" s="393"/>
      <c r="L32" s="393"/>
      <c r="M32" s="393"/>
      <c r="N32" s="393"/>
    </row>
    <row r="33" s="388" customFormat="1" ht="12.75" hidden="1" spans="1:14">
      <c r="A33" s="393"/>
      <c r="B33" s="393"/>
      <c r="C33" s="393"/>
      <c r="D33" s="393"/>
      <c r="E33" s="393"/>
      <c r="F33" s="393"/>
      <c r="G33" s="393"/>
      <c r="H33" s="393"/>
      <c r="I33" s="393"/>
      <c r="J33" s="393"/>
      <c r="K33" s="393"/>
      <c r="L33" s="393"/>
      <c r="M33" s="393"/>
      <c r="N33" s="393"/>
    </row>
    <row r="34" s="388" customFormat="1" ht="12.75" hidden="1" spans="1:14">
      <c r="A34" s="393"/>
      <c r="B34" s="393"/>
      <c r="C34" s="393"/>
      <c r="D34" s="393"/>
      <c r="E34" s="393"/>
      <c r="F34" s="393"/>
      <c r="G34" s="393"/>
      <c r="H34" s="393"/>
      <c r="I34" s="393"/>
      <c r="J34" s="393"/>
      <c r="K34" s="393"/>
      <c r="L34" s="393"/>
      <c r="M34" s="393"/>
      <c r="N34" s="393"/>
    </row>
    <row r="35" s="388" customFormat="1" ht="12.75" hidden="1" spans="1:14">
      <c r="A35" s="393"/>
      <c r="B35" s="393"/>
      <c r="C35" s="393"/>
      <c r="D35" s="393"/>
      <c r="E35" s="393"/>
      <c r="F35" s="393"/>
      <c r="G35" s="393"/>
      <c r="H35" s="393"/>
      <c r="I35" s="393"/>
      <c r="J35" s="393"/>
      <c r="K35" s="393"/>
      <c r="L35" s="393"/>
      <c r="M35" s="393"/>
      <c r="N35" s="393"/>
    </row>
    <row r="36" s="388" customFormat="1" ht="12.75" spans="1:14">
      <c r="A36" s="393"/>
      <c r="B36" s="393"/>
      <c r="C36" s="393"/>
      <c r="D36" s="393"/>
      <c r="E36" s="393"/>
      <c r="F36" s="393"/>
      <c r="G36" s="393"/>
      <c r="H36" s="393"/>
      <c r="I36" s="393"/>
      <c r="J36" s="393"/>
      <c r="K36" s="393"/>
      <c r="L36" s="393"/>
      <c r="M36" s="393"/>
      <c r="N36" s="393"/>
    </row>
    <row r="37" s="388" customFormat="1" ht="12.75" spans="1:14">
      <c r="A37" s="393"/>
      <c r="B37" s="393"/>
      <c r="C37" s="393"/>
      <c r="D37" s="393"/>
      <c r="E37" s="393"/>
      <c r="F37" s="393"/>
      <c r="G37" s="393"/>
      <c r="H37" s="393"/>
      <c r="I37" s="393"/>
      <c r="J37" s="393"/>
      <c r="K37" s="393"/>
      <c r="L37" s="393"/>
      <c r="M37" s="393"/>
      <c r="N37" s="393"/>
    </row>
    <row r="38" s="388" customFormat="1" ht="12.75" spans="1:14">
      <c r="A38" s="393"/>
      <c r="B38" s="393"/>
      <c r="C38" s="393"/>
      <c r="D38" s="393"/>
      <c r="E38" s="393"/>
      <c r="F38" s="393"/>
      <c r="G38" s="393"/>
      <c r="H38" s="393"/>
      <c r="I38" s="393"/>
      <c r="J38" s="393"/>
      <c r="K38" s="393"/>
      <c r="L38" s="393"/>
      <c r="M38" s="393"/>
      <c r="N38" s="393"/>
    </row>
    <row r="39" s="388" customFormat="1" ht="12.75" spans="1:14">
      <c r="A39" s="393"/>
      <c r="B39" s="393"/>
      <c r="C39" s="393"/>
      <c r="D39" s="393"/>
      <c r="E39" s="393"/>
      <c r="F39" s="393"/>
      <c r="G39" s="393"/>
      <c r="H39" s="393"/>
      <c r="I39" s="393"/>
      <c r="J39" s="393"/>
      <c r="K39" s="393"/>
      <c r="L39" s="393"/>
      <c r="M39" s="393"/>
      <c r="N39" s="393"/>
    </row>
    <row r="40" s="388" customFormat="1" ht="12.75" spans="1:14">
      <c r="A40" s="393"/>
      <c r="B40" s="393"/>
      <c r="C40" s="393"/>
      <c r="D40" s="393"/>
      <c r="E40" s="393"/>
      <c r="F40" s="393"/>
      <c r="G40" s="393"/>
      <c r="H40" s="393"/>
      <c r="I40" s="393"/>
      <c r="J40" s="393"/>
      <c r="K40" s="393"/>
      <c r="L40" s="393"/>
      <c r="M40" s="393"/>
      <c r="N40" s="393"/>
    </row>
    <row r="41" s="388" customFormat="1" ht="12.75" spans="1:14">
      <c r="A41" s="393"/>
      <c r="B41" s="393"/>
      <c r="C41" s="393"/>
      <c r="D41" s="393"/>
      <c r="E41" s="393"/>
      <c r="F41" s="393"/>
      <c r="G41" s="393"/>
      <c r="H41" s="393"/>
      <c r="I41" s="393"/>
      <c r="J41" s="393"/>
      <c r="K41" s="393"/>
      <c r="L41" s="393"/>
      <c r="M41" s="393"/>
      <c r="N41" s="393"/>
    </row>
    <row r="42" s="388" customFormat="1" ht="12.75" spans="1:14">
      <c r="A42" s="393"/>
      <c r="B42" s="393"/>
      <c r="C42" s="393"/>
      <c r="D42" s="393"/>
      <c r="E42" s="393"/>
      <c r="F42" s="393"/>
      <c r="G42" s="393"/>
      <c r="H42" s="393"/>
      <c r="I42" s="393"/>
      <c r="J42" s="393"/>
      <c r="K42" s="393"/>
      <c r="L42" s="393"/>
      <c r="M42" s="393"/>
      <c r="N42" s="393"/>
    </row>
    <row r="43" s="388" customFormat="1" ht="12.75" spans="1:14">
      <c r="A43" s="393"/>
      <c r="B43" s="393"/>
      <c r="C43" s="393"/>
      <c r="D43" s="393"/>
      <c r="E43" s="393"/>
      <c r="F43" s="393"/>
      <c r="G43" s="393"/>
      <c r="H43" s="393"/>
      <c r="I43" s="393"/>
      <c r="J43" s="393"/>
      <c r="K43" s="393"/>
      <c r="L43" s="393"/>
      <c r="M43" s="393"/>
      <c r="N43" s="393"/>
    </row>
    <row r="44" s="388" customFormat="1" ht="12.75" spans="1:14">
      <c r="A44" s="393"/>
      <c r="B44" s="393"/>
      <c r="C44" s="393"/>
      <c r="D44" s="393"/>
      <c r="E44" s="393"/>
      <c r="F44" s="393"/>
      <c r="G44" s="393"/>
      <c r="H44" s="393"/>
      <c r="I44" s="393"/>
      <c r="J44" s="393"/>
      <c r="K44" s="393"/>
      <c r="L44" s="393"/>
      <c r="M44" s="393"/>
      <c r="N44" s="393"/>
    </row>
    <row r="45" s="388" customFormat="1" ht="12.75" spans="1:14">
      <c r="A45" s="393"/>
      <c r="B45" s="393"/>
      <c r="C45" s="393"/>
      <c r="D45" s="393"/>
      <c r="E45" s="393"/>
      <c r="F45" s="393"/>
      <c r="G45" s="393"/>
      <c r="H45" s="393"/>
      <c r="I45" s="393"/>
      <c r="J45" s="393"/>
      <c r="K45" s="393"/>
      <c r="L45" s="393"/>
      <c r="M45" s="393"/>
      <c r="N45" s="393"/>
    </row>
    <row r="46" s="388" customFormat="1" ht="12.75" spans="1:14">
      <c r="A46" s="393"/>
      <c r="B46" s="393"/>
      <c r="C46" s="393"/>
      <c r="D46" s="393"/>
      <c r="E46" s="393"/>
      <c r="F46" s="393"/>
      <c r="G46" s="393"/>
      <c r="H46" s="393"/>
      <c r="I46" s="393"/>
      <c r="J46" s="393"/>
      <c r="K46" s="393"/>
      <c r="L46" s="393"/>
      <c r="M46" s="393"/>
      <c r="N46" s="393"/>
    </row>
    <row r="47" s="388" customFormat="1" ht="12.75" spans="1:14">
      <c r="A47" s="393"/>
      <c r="B47" s="393"/>
      <c r="C47" s="393"/>
      <c r="D47" s="393"/>
      <c r="E47" s="393"/>
      <c r="F47" s="393"/>
      <c r="G47" s="393"/>
      <c r="H47" s="393"/>
      <c r="I47" s="393"/>
      <c r="J47" s="393"/>
      <c r="K47" s="393"/>
      <c r="L47" s="393"/>
      <c r="M47" s="393"/>
      <c r="N47" s="393"/>
    </row>
    <row r="48" s="388" customFormat="1" ht="12.75" spans="1:14">
      <c r="A48" s="393"/>
      <c r="B48" s="393"/>
      <c r="C48" s="393"/>
      <c r="D48" s="393"/>
      <c r="E48" s="393"/>
      <c r="F48" s="393"/>
      <c r="G48" s="393"/>
      <c r="H48" s="393"/>
      <c r="I48" s="393"/>
      <c r="J48" s="393"/>
      <c r="K48" s="393"/>
      <c r="L48" s="393"/>
      <c r="M48" s="393"/>
      <c r="N48" s="393"/>
    </row>
    <row r="49" s="388" customFormat="1" ht="12.75" spans="1:14">
      <c r="A49" s="393"/>
      <c r="B49" s="393"/>
      <c r="C49" s="393"/>
      <c r="D49" s="393"/>
      <c r="E49" s="393"/>
      <c r="F49" s="393"/>
      <c r="G49" s="393"/>
      <c r="H49" s="393"/>
      <c r="I49" s="393"/>
      <c r="J49" s="393"/>
      <c r="K49" s="393"/>
      <c r="L49" s="393"/>
      <c r="M49" s="393"/>
      <c r="N49" s="393"/>
    </row>
    <row r="50" s="388" customFormat="1" ht="12.75" spans="1:14">
      <c r="A50" s="393"/>
      <c r="B50" s="393"/>
      <c r="C50" s="393"/>
      <c r="D50" s="393"/>
      <c r="E50" s="393"/>
      <c r="F50" s="393"/>
      <c r="G50" s="393"/>
      <c r="H50" s="393"/>
      <c r="I50" s="393"/>
      <c r="J50" s="393"/>
      <c r="K50" s="393"/>
      <c r="L50" s="393"/>
      <c r="M50" s="393"/>
      <c r="N50" s="393"/>
    </row>
    <row r="51" s="388" customFormat="1" ht="12.75" spans="1:14">
      <c r="A51" s="393"/>
      <c r="B51" s="393"/>
      <c r="C51" s="393"/>
      <c r="D51" s="393"/>
      <c r="E51" s="393"/>
      <c r="F51" s="393"/>
      <c r="G51" s="393"/>
      <c r="H51" s="393"/>
      <c r="I51" s="393"/>
      <c r="J51" s="393"/>
      <c r="K51" s="393"/>
      <c r="L51" s="393"/>
      <c r="M51" s="393"/>
      <c r="N51" s="393"/>
    </row>
    <row r="52" s="388" customFormat="1" ht="12.75" spans="1:14">
      <c r="A52" s="393"/>
      <c r="B52" s="393"/>
      <c r="C52" s="393"/>
      <c r="D52" s="393"/>
      <c r="E52" s="393"/>
      <c r="F52" s="393"/>
      <c r="G52" s="393"/>
      <c r="H52" s="393"/>
      <c r="I52" s="393"/>
      <c r="J52" s="393"/>
      <c r="K52" s="393"/>
      <c r="L52" s="393"/>
      <c r="M52" s="393"/>
      <c r="N52" s="393"/>
    </row>
    <row r="53" s="388" customFormat="1" ht="12.75" spans="1:14">
      <c r="A53" s="393"/>
      <c r="B53" s="393"/>
      <c r="C53" s="393"/>
      <c r="D53" s="393"/>
      <c r="E53" s="393"/>
      <c r="F53" s="393"/>
      <c r="G53" s="393"/>
      <c r="H53" s="393"/>
      <c r="I53" s="393"/>
      <c r="J53" s="393"/>
      <c r="K53" s="393"/>
      <c r="L53" s="393"/>
      <c r="M53" s="393"/>
      <c r="N53" s="393"/>
    </row>
    <row r="54" s="388" customFormat="1" ht="12.75" spans="1:14">
      <c r="A54" s="393"/>
      <c r="B54" s="393"/>
      <c r="C54" s="393"/>
      <c r="D54" s="393"/>
      <c r="E54" s="393"/>
      <c r="F54" s="393"/>
      <c r="G54" s="393"/>
      <c r="H54" s="393"/>
      <c r="I54" s="393"/>
      <c r="J54" s="393"/>
      <c r="K54" s="393"/>
      <c r="L54" s="393"/>
      <c r="M54" s="393"/>
      <c r="N54" s="393"/>
    </row>
    <row r="55" s="388" customFormat="1" ht="12.75" spans="1:14">
      <c r="A55" s="393"/>
      <c r="B55" s="393"/>
      <c r="C55" s="393"/>
      <c r="D55" s="393"/>
      <c r="E55" s="393"/>
      <c r="F55" s="393"/>
      <c r="G55" s="393"/>
      <c r="H55" s="393"/>
      <c r="I55" s="393"/>
      <c r="J55" s="393"/>
      <c r="K55" s="393"/>
      <c r="L55" s="393"/>
      <c r="M55" s="393"/>
      <c r="N55" s="393"/>
    </row>
    <row r="56" s="388" customFormat="1" ht="12.75" spans="1:14">
      <c r="A56" s="393"/>
      <c r="B56" s="393"/>
      <c r="C56" s="393"/>
      <c r="D56" s="393"/>
      <c r="E56" s="393"/>
      <c r="F56" s="393"/>
      <c r="G56" s="393"/>
      <c r="H56" s="393"/>
      <c r="I56" s="393"/>
      <c r="J56" s="393"/>
      <c r="K56" s="393"/>
      <c r="L56" s="393"/>
      <c r="M56" s="393"/>
      <c r="N56" s="393"/>
    </row>
    <row r="57" s="388" customFormat="1" ht="12.75" spans="1:14">
      <c r="A57" s="393"/>
      <c r="B57" s="393"/>
      <c r="C57" s="393"/>
      <c r="D57" s="393"/>
      <c r="E57" s="393"/>
      <c r="F57" s="393"/>
      <c r="G57" s="393"/>
      <c r="H57" s="393"/>
      <c r="I57" s="393"/>
      <c r="J57" s="393"/>
      <c r="K57" s="393"/>
      <c r="L57" s="393"/>
      <c r="M57" s="393"/>
      <c r="N57" s="393"/>
    </row>
    <row r="58" s="388" customFormat="1" ht="12.75" spans="1:14">
      <c r="A58" s="393"/>
      <c r="B58" s="393"/>
      <c r="C58" s="393"/>
      <c r="D58" s="393"/>
      <c r="E58" s="393"/>
      <c r="F58" s="393"/>
      <c r="G58" s="393"/>
      <c r="H58" s="393"/>
      <c r="I58" s="393"/>
      <c r="J58" s="393"/>
      <c r="K58" s="393"/>
      <c r="L58" s="393"/>
      <c r="M58" s="393"/>
      <c r="N58" s="393"/>
    </row>
    <row r="59" s="388" customFormat="1" ht="12.75" spans="1:14">
      <c r="A59" s="393"/>
      <c r="B59" s="393"/>
      <c r="C59" s="393"/>
      <c r="D59" s="393"/>
      <c r="E59" s="393"/>
      <c r="F59" s="393"/>
      <c r="G59" s="393"/>
      <c r="H59" s="393"/>
      <c r="I59" s="393"/>
      <c r="J59" s="393"/>
      <c r="K59" s="393"/>
      <c r="L59" s="393"/>
      <c r="M59" s="393"/>
      <c r="N59" s="393"/>
    </row>
    <row r="60" s="388" customFormat="1" ht="12.75" spans="1:14">
      <c r="A60" s="393"/>
      <c r="B60" s="393"/>
      <c r="C60" s="393"/>
      <c r="D60" s="393"/>
      <c r="E60" s="393"/>
      <c r="F60" s="393"/>
      <c r="G60" s="393"/>
      <c r="H60" s="393"/>
      <c r="I60" s="393"/>
      <c r="J60" s="393"/>
      <c r="K60" s="393"/>
      <c r="L60" s="393"/>
      <c r="M60" s="393"/>
      <c r="N60" s="393"/>
    </row>
    <row r="61" s="388" customFormat="1" ht="12.75" spans="1:14">
      <c r="A61" s="393"/>
      <c r="B61" s="393"/>
      <c r="C61" s="393"/>
      <c r="D61" s="393"/>
      <c r="E61" s="393"/>
      <c r="F61" s="393"/>
      <c r="G61" s="393"/>
      <c r="H61" s="393"/>
      <c r="I61" s="393"/>
      <c r="J61" s="393"/>
      <c r="K61" s="393"/>
      <c r="L61" s="393"/>
      <c r="M61" s="393"/>
      <c r="N61" s="393"/>
    </row>
    <row r="62" s="388" customFormat="1" ht="12.75" spans="1:14">
      <c r="A62" s="393"/>
      <c r="B62" s="393"/>
      <c r="C62" s="393"/>
      <c r="D62" s="393"/>
      <c r="E62" s="393"/>
      <c r="F62" s="393"/>
      <c r="G62" s="393"/>
      <c r="H62" s="393"/>
      <c r="I62" s="393"/>
      <c r="J62" s="393"/>
      <c r="K62" s="393"/>
      <c r="L62" s="393"/>
      <c r="M62" s="393"/>
      <c r="N62" s="393"/>
    </row>
    <row r="63" s="388" customFormat="1" ht="12.75" spans="1:14">
      <c r="A63" s="393"/>
      <c r="B63" s="393"/>
      <c r="C63" s="393"/>
      <c r="D63" s="393"/>
      <c r="E63" s="393"/>
      <c r="F63" s="393"/>
      <c r="G63" s="393"/>
      <c r="H63" s="393"/>
      <c r="I63" s="393"/>
      <c r="J63" s="393"/>
      <c r="K63" s="393"/>
      <c r="L63" s="393"/>
      <c r="M63" s="393"/>
      <c r="N63" s="393"/>
    </row>
    <row r="64" s="388" customFormat="1" ht="12.75" spans="1:14">
      <c r="A64" s="393"/>
      <c r="B64" s="393"/>
      <c r="C64" s="393"/>
      <c r="D64" s="393"/>
      <c r="E64" s="393"/>
      <c r="F64" s="393"/>
      <c r="G64" s="393"/>
      <c r="H64" s="393"/>
      <c r="I64" s="393"/>
      <c r="J64" s="393"/>
      <c r="K64" s="393"/>
      <c r="L64" s="393"/>
      <c r="M64" s="393"/>
      <c r="N64" s="393"/>
    </row>
    <row r="65" s="388" customFormat="1" ht="12.75" spans="1:14">
      <c r="A65" s="393"/>
      <c r="B65" s="393"/>
      <c r="C65" s="393"/>
      <c r="D65" s="393"/>
      <c r="E65" s="393"/>
      <c r="F65" s="393"/>
      <c r="G65" s="393"/>
      <c r="H65" s="393"/>
      <c r="I65" s="393"/>
      <c r="J65" s="393"/>
      <c r="K65" s="393"/>
      <c r="L65" s="393"/>
      <c r="M65" s="393"/>
      <c r="N65" s="393"/>
    </row>
    <row r="66" s="388" customFormat="1" ht="12.75" spans="1:14">
      <c r="A66" s="393"/>
      <c r="B66" s="393"/>
      <c r="C66" s="393"/>
      <c r="D66" s="393"/>
      <c r="E66" s="393"/>
      <c r="F66" s="393"/>
      <c r="G66" s="393"/>
      <c r="H66" s="393"/>
      <c r="I66" s="393"/>
      <c r="J66" s="393"/>
      <c r="K66" s="393"/>
      <c r="L66" s="393"/>
      <c r="M66" s="393"/>
      <c r="N66" s="393"/>
    </row>
    <row r="67" s="388" customFormat="1" ht="12.75" spans="1:14">
      <c r="A67" s="393"/>
      <c r="B67" s="393"/>
      <c r="C67" s="393"/>
      <c r="D67" s="393"/>
      <c r="E67" s="393"/>
      <c r="F67" s="393"/>
      <c r="G67" s="393"/>
      <c r="H67" s="393"/>
      <c r="I67" s="393"/>
      <c r="J67" s="393"/>
      <c r="K67" s="393"/>
      <c r="L67" s="393"/>
      <c r="M67" s="393"/>
      <c r="N67" s="393"/>
    </row>
    <row r="68" s="388" customFormat="1" ht="12.75" spans="1:14">
      <c r="A68" s="393"/>
      <c r="B68" s="393"/>
      <c r="C68" s="393"/>
      <c r="D68" s="393"/>
      <c r="E68" s="393"/>
      <c r="F68" s="393"/>
      <c r="G68" s="393"/>
      <c r="H68" s="393"/>
      <c r="I68" s="393"/>
      <c r="J68" s="393"/>
      <c r="K68" s="393"/>
      <c r="L68" s="393"/>
      <c r="M68" s="393"/>
      <c r="N68" s="393"/>
    </row>
    <row r="69" s="388" customFormat="1" ht="12.75" spans="1:14">
      <c r="A69" s="393"/>
      <c r="B69" s="393"/>
      <c r="C69" s="393"/>
      <c r="D69" s="393"/>
      <c r="E69" s="393"/>
      <c r="F69" s="393"/>
      <c r="G69" s="393"/>
      <c r="H69" s="393"/>
      <c r="I69" s="393"/>
      <c r="J69" s="393"/>
      <c r="K69" s="393"/>
      <c r="L69" s="393"/>
      <c r="M69" s="393"/>
      <c r="N69" s="393"/>
    </row>
    <row r="70" s="388" customFormat="1" ht="12.75" spans="1:14">
      <c r="A70" s="393"/>
      <c r="B70" s="393"/>
      <c r="C70" s="393"/>
      <c r="D70" s="393"/>
      <c r="E70" s="393"/>
      <c r="F70" s="393"/>
      <c r="G70" s="393"/>
      <c r="H70" s="393"/>
      <c r="I70" s="393"/>
      <c r="J70" s="393"/>
      <c r="K70" s="393"/>
      <c r="L70" s="393"/>
      <c r="M70" s="393"/>
      <c r="N70" s="393"/>
    </row>
    <row r="71" s="388" customFormat="1" ht="12.75" spans="1:14">
      <c r="A71" s="393"/>
      <c r="B71" s="393"/>
      <c r="C71" s="393"/>
      <c r="D71" s="393"/>
      <c r="E71" s="393"/>
      <c r="F71" s="393"/>
      <c r="G71" s="393"/>
      <c r="H71" s="393"/>
      <c r="I71" s="393"/>
      <c r="J71" s="393"/>
      <c r="K71" s="393"/>
      <c r="L71" s="393"/>
      <c r="M71" s="393"/>
      <c r="N71" s="393"/>
    </row>
    <row r="72" s="388" customFormat="1" ht="12.75" spans="1:14">
      <c r="A72" s="393"/>
      <c r="B72" s="393"/>
      <c r="C72" s="393"/>
      <c r="D72" s="393"/>
      <c r="E72" s="393"/>
      <c r="F72" s="393"/>
      <c r="G72" s="393"/>
      <c r="H72" s="393"/>
      <c r="I72" s="393"/>
      <c r="J72" s="393"/>
      <c r="K72" s="393"/>
      <c r="L72" s="393"/>
      <c r="M72" s="393"/>
      <c r="N72" s="393"/>
    </row>
    <row r="73" s="388" customFormat="1" ht="12.75" spans="1:14">
      <c r="A73" s="393"/>
      <c r="B73" s="393"/>
      <c r="C73" s="393"/>
      <c r="D73" s="393"/>
      <c r="E73" s="393"/>
      <c r="F73" s="393"/>
      <c r="G73" s="393"/>
      <c r="H73" s="393"/>
      <c r="I73" s="393"/>
      <c r="J73" s="393"/>
      <c r="K73" s="393"/>
      <c r="L73" s="393"/>
      <c r="M73" s="393"/>
      <c r="N73" s="393"/>
    </row>
    <row r="74" s="388" customFormat="1" ht="12.75" spans="1:14">
      <c r="A74" s="393"/>
      <c r="B74" s="393"/>
      <c r="C74" s="393"/>
      <c r="D74" s="393"/>
      <c r="E74" s="393"/>
      <c r="F74" s="393"/>
      <c r="G74" s="393"/>
      <c r="H74" s="393"/>
      <c r="I74" s="393"/>
      <c r="J74" s="393"/>
      <c r="K74" s="393"/>
      <c r="L74" s="393"/>
      <c r="M74" s="393"/>
      <c r="N74" s="393"/>
    </row>
    <row r="75" s="388" customFormat="1" ht="12.75" spans="1:14">
      <c r="A75" s="393"/>
      <c r="B75" s="393"/>
      <c r="C75" s="393"/>
      <c r="D75" s="393"/>
      <c r="E75" s="393"/>
      <c r="F75" s="393"/>
      <c r="G75" s="393"/>
      <c r="H75" s="393"/>
      <c r="I75" s="393"/>
      <c r="J75" s="393"/>
      <c r="K75" s="393"/>
      <c r="L75" s="393"/>
      <c r="M75" s="393"/>
      <c r="N75" s="393"/>
    </row>
    <row r="76" s="388" customFormat="1" ht="12.75" spans="1:14">
      <c r="A76" s="393"/>
      <c r="B76" s="393"/>
      <c r="C76" s="393"/>
      <c r="D76" s="393"/>
      <c r="E76" s="393"/>
      <c r="F76" s="393"/>
      <c r="G76" s="393"/>
      <c r="H76" s="393"/>
      <c r="I76" s="393"/>
      <c r="J76" s="393"/>
      <c r="K76" s="393"/>
      <c r="L76" s="393"/>
      <c r="M76" s="393"/>
      <c r="N76" s="393"/>
    </row>
    <row r="77" s="388" customFormat="1" ht="12.75" spans="1:14">
      <c r="A77" s="393"/>
      <c r="B77" s="393"/>
      <c r="C77" s="393"/>
      <c r="D77" s="393"/>
      <c r="E77" s="393"/>
      <c r="F77" s="393"/>
      <c r="G77" s="393"/>
      <c r="H77" s="393"/>
      <c r="I77" s="393"/>
      <c r="J77" s="393"/>
      <c r="K77" s="393"/>
      <c r="L77" s="393"/>
      <c r="M77" s="393"/>
      <c r="N77" s="393"/>
    </row>
    <row r="78" s="388" customFormat="1" ht="12.75" spans="1:14">
      <c r="A78" s="393"/>
      <c r="B78" s="393"/>
      <c r="C78" s="393"/>
      <c r="D78" s="393"/>
      <c r="E78" s="393"/>
      <c r="F78" s="393"/>
      <c r="G78" s="393"/>
      <c r="H78" s="393"/>
      <c r="I78" s="393"/>
      <c r="J78" s="393"/>
      <c r="K78" s="393"/>
      <c r="L78" s="393"/>
      <c r="M78" s="393"/>
      <c r="N78" s="393"/>
    </row>
    <row r="79" s="388" customFormat="1" ht="12.75" spans="1:14">
      <c r="A79" s="393"/>
      <c r="B79" s="393"/>
      <c r="C79" s="393"/>
      <c r="D79" s="393"/>
      <c r="E79" s="393"/>
      <c r="F79" s="393"/>
      <c r="G79" s="393"/>
      <c r="H79" s="393"/>
      <c r="I79" s="393"/>
      <c r="J79" s="393"/>
      <c r="K79" s="393"/>
      <c r="L79" s="393"/>
      <c r="M79" s="393"/>
      <c r="N79" s="393"/>
    </row>
    <row r="80" s="388" customFormat="1" ht="12.75" spans="1:14">
      <c r="A80" s="393"/>
      <c r="B80" s="393"/>
      <c r="C80" s="393"/>
      <c r="D80" s="393"/>
      <c r="E80" s="393"/>
      <c r="F80" s="393"/>
      <c r="G80" s="393"/>
      <c r="H80" s="393"/>
      <c r="I80" s="393"/>
      <c r="J80" s="393"/>
      <c r="K80" s="393"/>
      <c r="L80" s="393"/>
      <c r="M80" s="393"/>
      <c r="N80" s="393"/>
    </row>
    <row r="81" s="388" customFormat="1" ht="12.75" spans="1:14">
      <c r="A81" s="393"/>
      <c r="B81" s="393"/>
      <c r="C81" s="393"/>
      <c r="D81" s="393"/>
      <c r="E81" s="393"/>
      <c r="F81" s="393"/>
      <c r="G81" s="393"/>
      <c r="H81" s="393"/>
      <c r="I81" s="393"/>
      <c r="J81" s="393"/>
      <c r="K81" s="393"/>
      <c r="L81" s="393"/>
      <c r="M81" s="393"/>
      <c r="N81" s="393"/>
    </row>
    <row r="82" s="388" customFormat="1" ht="12.75" spans="1:14">
      <c r="A82" s="393"/>
      <c r="B82" s="393"/>
      <c r="C82" s="393"/>
      <c r="D82" s="393"/>
      <c r="E82" s="393"/>
      <c r="F82" s="393"/>
      <c r="G82" s="393"/>
      <c r="H82" s="393"/>
      <c r="I82" s="393"/>
      <c r="J82" s="393"/>
      <c r="K82" s="393"/>
      <c r="L82" s="393"/>
      <c r="M82" s="393"/>
      <c r="N82" s="393"/>
    </row>
    <row r="83" s="388" customFormat="1" ht="12.75" spans="1:14">
      <c r="A83" s="393"/>
      <c r="B83" s="393"/>
      <c r="C83" s="393"/>
      <c r="D83" s="393"/>
      <c r="E83" s="393"/>
      <c r="F83" s="393"/>
      <c r="G83" s="393"/>
      <c r="H83" s="393"/>
      <c r="I83" s="393"/>
      <c r="J83" s="393"/>
      <c r="K83" s="393"/>
      <c r="L83" s="393"/>
      <c r="M83" s="393"/>
      <c r="N83" s="393"/>
    </row>
    <row r="84" s="388" customFormat="1" ht="12.75" spans="1:14">
      <c r="A84" s="393"/>
      <c r="B84" s="393"/>
      <c r="C84" s="393"/>
      <c r="D84" s="393"/>
      <c r="E84" s="393"/>
      <c r="F84" s="393"/>
      <c r="G84" s="393"/>
      <c r="H84" s="393"/>
      <c r="I84" s="393"/>
      <c r="J84" s="393"/>
      <c r="K84" s="393"/>
      <c r="L84" s="393"/>
      <c r="M84" s="393"/>
      <c r="N84" s="393"/>
    </row>
    <row r="85" s="388" customFormat="1" ht="12.75" spans="1:14">
      <c r="A85" s="393"/>
      <c r="B85" s="393"/>
      <c r="C85" s="393"/>
      <c r="D85" s="393"/>
      <c r="E85" s="393"/>
      <c r="F85" s="393"/>
      <c r="G85" s="393"/>
      <c r="H85" s="393"/>
      <c r="I85" s="393"/>
      <c r="J85" s="393"/>
      <c r="K85" s="393"/>
      <c r="L85" s="393"/>
      <c r="M85" s="393"/>
      <c r="N85" s="393"/>
    </row>
    <row r="86" s="388" customFormat="1" ht="12.75" spans="1:14">
      <c r="A86" s="393"/>
      <c r="B86" s="393"/>
      <c r="C86" s="393"/>
      <c r="D86" s="393"/>
      <c r="E86" s="393"/>
      <c r="F86" s="393"/>
      <c r="G86" s="393"/>
      <c r="H86" s="393"/>
      <c r="I86" s="393"/>
      <c r="J86" s="393"/>
      <c r="K86" s="393"/>
      <c r="L86" s="393"/>
      <c r="M86" s="393"/>
      <c r="N86" s="393"/>
    </row>
    <row r="87" s="388" customFormat="1" ht="12.75" spans="1:14">
      <c r="A87" s="393"/>
      <c r="B87" s="393"/>
      <c r="C87" s="393"/>
      <c r="D87" s="393"/>
      <c r="E87" s="393"/>
      <c r="F87" s="393"/>
      <c r="G87" s="393"/>
      <c r="H87" s="393"/>
      <c r="I87" s="393"/>
      <c r="J87" s="393"/>
      <c r="K87" s="393"/>
      <c r="L87" s="393"/>
      <c r="M87" s="393"/>
      <c r="N87" s="393"/>
    </row>
    <row r="88" s="388" customFormat="1" ht="12.75" spans="1:14">
      <c r="A88" s="393"/>
      <c r="B88" s="393"/>
      <c r="C88" s="393"/>
      <c r="D88" s="393"/>
      <c r="E88" s="393"/>
      <c r="F88" s="393"/>
      <c r="G88" s="393"/>
      <c r="H88" s="393"/>
      <c r="I88" s="393"/>
      <c r="J88" s="393"/>
      <c r="K88" s="393"/>
      <c r="L88" s="393"/>
      <c r="M88" s="393"/>
      <c r="N88" s="393"/>
    </row>
  </sheetData>
  <mergeCells count="2">
    <mergeCell ref="A1:D1"/>
    <mergeCell ref="A29:D29"/>
  </mergeCells>
  <printOptions horizontalCentered="1"/>
  <pageMargins left="0.78740157480315" right="0.78740157480315" top="0.78740157480315" bottom="0.78740157480315" header="0.196850393700787" footer="0.31496062992126"/>
  <pageSetup paperSize="9" firstPageNumber="4" orientation="portrait" useFirstPageNumber="1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25"/>
  </sheetPr>
  <dimension ref="A1:D73"/>
  <sheetViews>
    <sheetView workbookViewId="0">
      <selection activeCell="F19" sqref="F19:G19"/>
    </sheetView>
  </sheetViews>
  <sheetFormatPr defaultColWidth="9" defaultRowHeight="14.25" outlineLevelCol="3"/>
  <cols>
    <col min="1" max="1" width="36.3" style="360" customWidth="1"/>
    <col min="2" max="4" width="13.8" style="360" customWidth="1"/>
    <col min="5" max="16368" width="9" style="361"/>
    <col min="16369" max="16384" width="9" style="362"/>
  </cols>
  <sheetData>
    <row r="1" s="93" customFormat="1" ht="30" customHeight="1" spans="1:4">
      <c r="A1" s="363" t="s">
        <v>146</v>
      </c>
      <c r="B1" s="363"/>
      <c r="C1" s="363"/>
      <c r="D1" s="363"/>
    </row>
    <row r="2" s="94" customFormat="1" ht="19.5" customHeight="1" spans="1:4">
      <c r="A2" s="364"/>
      <c r="B2" s="364"/>
      <c r="C2" s="364"/>
      <c r="D2" s="365" t="s">
        <v>1</v>
      </c>
    </row>
    <row r="3" s="95" customFormat="1" ht="30" customHeight="1" spans="1:4">
      <c r="A3" s="366" t="s">
        <v>147</v>
      </c>
      <c r="B3" s="367" t="s">
        <v>148</v>
      </c>
      <c r="C3" s="367" t="s">
        <v>4</v>
      </c>
      <c r="D3" s="368" t="s">
        <v>124</v>
      </c>
    </row>
    <row r="4" s="94" customFormat="1" ht="30" customHeight="1" spans="1:4">
      <c r="A4" s="369" t="s">
        <v>149</v>
      </c>
      <c r="B4" s="370">
        <v>95</v>
      </c>
      <c r="C4" s="370">
        <v>95</v>
      </c>
      <c r="D4" s="371">
        <f>ROUND(C4/B4*100,2)</f>
        <v>100</v>
      </c>
    </row>
    <row r="5" s="94" customFormat="1" ht="30" customHeight="1" spans="1:4">
      <c r="A5" s="382" t="s">
        <v>150</v>
      </c>
      <c r="B5" s="370"/>
      <c r="C5" s="370"/>
      <c r="D5" s="371"/>
    </row>
    <row r="6" s="94" customFormat="1" ht="30" customHeight="1" spans="1:4">
      <c r="A6" s="382" t="s">
        <v>151</v>
      </c>
      <c r="B6" s="370"/>
      <c r="C6" s="370"/>
      <c r="D6" s="371"/>
    </row>
    <row r="7" s="94" customFormat="1" ht="30" customHeight="1" spans="1:4">
      <c r="A7" s="383" t="s">
        <v>152</v>
      </c>
      <c r="B7" s="370">
        <v>95</v>
      </c>
      <c r="C7" s="370">
        <v>95</v>
      </c>
      <c r="D7" s="371">
        <f>ROUND(C7/B7*100,2)</f>
        <v>100</v>
      </c>
    </row>
    <row r="8" s="94" customFormat="1" ht="30" customHeight="1" spans="1:4">
      <c r="A8" s="369" t="s">
        <v>153</v>
      </c>
      <c r="B8" s="370"/>
      <c r="C8" s="370"/>
      <c r="D8" s="371"/>
    </row>
    <row r="9" s="94" customFormat="1" ht="30" customHeight="1" spans="1:4">
      <c r="A9" s="382" t="s">
        <v>154</v>
      </c>
      <c r="B9" s="370"/>
      <c r="C9" s="370"/>
      <c r="D9" s="371"/>
    </row>
    <row r="10" s="94" customFormat="1" ht="30" customHeight="1" spans="1:4">
      <c r="A10" s="382" t="s">
        <v>155</v>
      </c>
      <c r="B10" s="370"/>
      <c r="C10" s="370"/>
      <c r="D10" s="371"/>
    </row>
    <row r="11" s="94" customFormat="1" ht="30" customHeight="1" spans="1:4">
      <c r="A11" s="383" t="s">
        <v>156</v>
      </c>
      <c r="B11" s="370"/>
      <c r="C11" s="370"/>
      <c r="D11" s="371"/>
    </row>
    <row r="12" s="94" customFormat="1" ht="30" customHeight="1" spans="1:4">
      <c r="A12" s="369" t="s">
        <v>157</v>
      </c>
      <c r="B12" s="370"/>
      <c r="C12" s="370"/>
      <c r="D12" s="371"/>
    </row>
    <row r="13" s="94" customFormat="1" ht="30" customHeight="1" spans="1:4">
      <c r="A13" s="369" t="s">
        <v>158</v>
      </c>
      <c r="B13" s="370"/>
      <c r="C13" s="370"/>
      <c r="D13" s="371"/>
    </row>
    <row r="14" s="94" customFormat="1" ht="30" customHeight="1" spans="1:4">
      <c r="A14" s="369" t="s">
        <v>159</v>
      </c>
      <c r="B14" s="370"/>
      <c r="C14" s="370"/>
      <c r="D14" s="371"/>
    </row>
    <row r="15" s="94" customFormat="1" ht="30" customHeight="1" spans="1:4">
      <c r="A15" s="373" t="s">
        <v>160</v>
      </c>
      <c r="B15" s="374">
        <f>B4+B8+B12+B13+B14</f>
        <v>95</v>
      </c>
      <c r="C15" s="374">
        <f>C4+C8+C12+C13+C14</f>
        <v>95</v>
      </c>
      <c r="D15" s="384">
        <f>ROUND(C15/B15*100,2)</f>
        <v>100</v>
      </c>
    </row>
    <row r="16" s="94" customFormat="1" ht="30" customHeight="1" spans="1:4">
      <c r="A16" s="385" t="s">
        <v>161</v>
      </c>
      <c r="B16" s="370"/>
      <c r="C16" s="370"/>
      <c r="D16" s="371"/>
    </row>
    <row r="17" s="94" customFormat="1" ht="30" customHeight="1" spans="1:4">
      <c r="A17" s="385"/>
      <c r="B17" s="370"/>
      <c r="C17" s="370"/>
      <c r="D17" s="371"/>
    </row>
    <row r="18" s="94" customFormat="1" ht="30" customHeight="1" spans="1:4">
      <c r="A18" s="385"/>
      <c r="B18" s="370"/>
      <c r="C18" s="370"/>
      <c r="D18" s="371"/>
    </row>
    <row r="19" s="94" customFormat="1" ht="30" customHeight="1" spans="1:4">
      <c r="A19" s="385"/>
      <c r="B19" s="370"/>
      <c r="C19" s="370"/>
      <c r="D19" s="371"/>
    </row>
    <row r="20" s="94" customFormat="1" ht="30" customHeight="1" spans="1:4">
      <c r="A20" s="385"/>
      <c r="B20" s="370"/>
      <c r="C20" s="370"/>
      <c r="D20" s="371"/>
    </row>
    <row r="21" s="94" customFormat="1" ht="30" customHeight="1" spans="1:4">
      <c r="A21" s="385"/>
      <c r="B21" s="370"/>
      <c r="C21" s="370"/>
      <c r="D21" s="371"/>
    </row>
    <row r="22" s="94" customFormat="1" ht="30" customHeight="1" spans="1:4">
      <c r="A22" s="385"/>
      <c r="B22" s="370"/>
      <c r="C22" s="370"/>
      <c r="D22" s="371"/>
    </row>
    <row r="23" s="94" customFormat="1" ht="30" customHeight="1" spans="1:4">
      <c r="A23" s="385"/>
      <c r="B23" s="370"/>
      <c r="C23" s="370"/>
      <c r="D23" s="371"/>
    </row>
    <row r="24" s="96" customFormat="1" ht="30" customHeight="1" spans="1:4">
      <c r="A24" s="379" t="s">
        <v>162</v>
      </c>
      <c r="B24" s="380">
        <f>B15+B16</f>
        <v>95</v>
      </c>
      <c r="C24" s="380">
        <f>C15+C16</f>
        <v>95</v>
      </c>
      <c r="D24" s="386">
        <f>ROUND(C24/B24*100,2)</f>
        <v>100</v>
      </c>
    </row>
    <row r="25" spans="1:4">
      <c r="A25" s="361"/>
      <c r="B25" s="361"/>
      <c r="C25" s="361"/>
      <c r="D25" s="361"/>
    </row>
    <row r="26" spans="1:4">
      <c r="A26" s="361"/>
      <c r="B26" s="361"/>
      <c r="C26" s="361"/>
      <c r="D26" s="361"/>
    </row>
    <row r="27" spans="1:4">
      <c r="A27" s="361"/>
      <c r="B27" s="361"/>
      <c r="C27" s="361"/>
      <c r="D27" s="361"/>
    </row>
    <row r="28" spans="1:4">
      <c r="A28" s="361"/>
      <c r="B28" s="361"/>
      <c r="C28" s="361"/>
      <c r="D28" s="361"/>
    </row>
    <row r="29" spans="1:4">
      <c r="A29" s="361"/>
      <c r="B29" s="361"/>
      <c r="C29" s="361"/>
      <c r="D29" s="361"/>
    </row>
    <row r="30" spans="1:4">
      <c r="A30" s="361"/>
      <c r="B30" s="361"/>
      <c r="C30" s="361"/>
      <c r="D30" s="361"/>
    </row>
    <row r="31" spans="1:4">
      <c r="A31" s="361"/>
      <c r="B31" s="361"/>
      <c r="C31" s="361"/>
      <c r="D31" s="361"/>
    </row>
    <row r="32" spans="1:4">
      <c r="A32" s="361"/>
      <c r="B32" s="361"/>
      <c r="C32" s="361"/>
      <c r="D32" s="361"/>
    </row>
    <row r="33" spans="1:4">
      <c r="A33" s="361"/>
      <c r="B33" s="361"/>
      <c r="C33" s="361"/>
      <c r="D33" s="361"/>
    </row>
    <row r="34" spans="1:4">
      <c r="A34" s="361"/>
      <c r="B34" s="361"/>
      <c r="C34" s="361"/>
      <c r="D34" s="361"/>
    </row>
    <row r="35" spans="1:4">
      <c r="A35" s="361"/>
      <c r="B35" s="361"/>
      <c r="C35" s="361"/>
      <c r="D35" s="361"/>
    </row>
    <row r="36" spans="1:4">
      <c r="A36" s="361"/>
      <c r="B36" s="361"/>
      <c r="C36" s="361"/>
      <c r="D36" s="361"/>
    </row>
    <row r="37" spans="1:4">
      <c r="A37" s="361"/>
      <c r="B37" s="361"/>
      <c r="C37" s="361"/>
      <c r="D37" s="361"/>
    </row>
    <row r="38" spans="1:4">
      <c r="A38" s="361"/>
      <c r="B38" s="361"/>
      <c r="C38" s="361"/>
      <c r="D38" s="361"/>
    </row>
    <row r="39" spans="1:4">
      <c r="A39" s="361"/>
      <c r="B39" s="361"/>
      <c r="C39" s="361"/>
      <c r="D39" s="361"/>
    </row>
    <row r="40" spans="1:4">
      <c r="A40" s="361"/>
      <c r="B40" s="361"/>
      <c r="C40" s="361"/>
      <c r="D40" s="361"/>
    </row>
    <row r="41" spans="1:4">
      <c r="A41" s="361"/>
      <c r="B41" s="361"/>
      <c r="C41" s="361"/>
      <c r="D41" s="361"/>
    </row>
    <row r="42" spans="1:4">
      <c r="A42" s="361"/>
      <c r="B42" s="361"/>
      <c r="C42" s="361"/>
      <c r="D42" s="361"/>
    </row>
    <row r="43" spans="1:4">
      <c r="A43" s="361"/>
      <c r="B43" s="361"/>
      <c r="C43" s="361"/>
      <c r="D43" s="361"/>
    </row>
    <row r="44" spans="1:4">
      <c r="A44" s="361"/>
      <c r="B44" s="361"/>
      <c r="C44" s="361"/>
      <c r="D44" s="361"/>
    </row>
    <row r="45" spans="1:4">
      <c r="A45" s="361"/>
      <c r="B45" s="361"/>
      <c r="C45" s="361"/>
      <c r="D45" s="361"/>
    </row>
    <row r="46" spans="1:4">
      <c r="A46" s="361"/>
      <c r="B46" s="361"/>
      <c r="C46" s="361"/>
      <c r="D46" s="361"/>
    </row>
    <row r="47" spans="1:4">
      <c r="A47" s="361"/>
      <c r="B47" s="361"/>
      <c r="C47" s="361"/>
      <c r="D47" s="361"/>
    </row>
    <row r="48" spans="1:4">
      <c r="A48" s="361"/>
      <c r="B48" s="361"/>
      <c r="C48" s="361"/>
      <c r="D48" s="361"/>
    </row>
    <row r="49" spans="1:4">
      <c r="A49" s="361"/>
      <c r="B49" s="361"/>
      <c r="C49" s="361"/>
      <c r="D49" s="361"/>
    </row>
    <row r="50" spans="1:4">
      <c r="A50" s="361"/>
      <c r="B50" s="361"/>
      <c r="C50" s="361"/>
      <c r="D50" s="361"/>
    </row>
    <row r="51" spans="1:4">
      <c r="A51" s="361"/>
      <c r="B51" s="361"/>
      <c r="C51" s="361"/>
      <c r="D51" s="361"/>
    </row>
    <row r="52" spans="1:4">
      <c r="A52" s="361"/>
      <c r="B52" s="361"/>
      <c r="C52" s="361"/>
      <c r="D52" s="361"/>
    </row>
    <row r="53" spans="1:4">
      <c r="A53" s="361"/>
      <c r="B53" s="361"/>
      <c r="C53" s="361"/>
      <c r="D53" s="361"/>
    </row>
    <row r="54" spans="1:4">
      <c r="A54" s="361"/>
      <c r="B54" s="361"/>
      <c r="C54" s="361"/>
      <c r="D54" s="361"/>
    </row>
    <row r="55" spans="1:4">
      <c r="A55" s="361"/>
      <c r="B55" s="361"/>
      <c r="C55" s="361"/>
      <c r="D55" s="361"/>
    </row>
    <row r="56" spans="1:4">
      <c r="A56" s="361"/>
      <c r="B56" s="361"/>
      <c r="C56" s="361"/>
      <c r="D56" s="361"/>
    </row>
    <row r="57" spans="1:4">
      <c r="A57" s="361"/>
      <c r="B57" s="361"/>
      <c r="C57" s="361"/>
      <c r="D57" s="361"/>
    </row>
    <row r="58" spans="1:4">
      <c r="A58" s="361"/>
      <c r="B58" s="361"/>
      <c r="C58" s="361"/>
      <c r="D58" s="361"/>
    </row>
    <row r="59" spans="1:4">
      <c r="A59" s="361"/>
      <c r="B59" s="361"/>
      <c r="C59" s="361"/>
      <c r="D59" s="361"/>
    </row>
    <row r="60" spans="1:4">
      <c r="A60" s="361"/>
      <c r="B60" s="361"/>
      <c r="C60" s="361"/>
      <c r="D60" s="361"/>
    </row>
    <row r="61" spans="1:4">
      <c r="A61" s="361"/>
      <c r="B61" s="361"/>
      <c r="C61" s="361"/>
      <c r="D61" s="361"/>
    </row>
    <row r="62" spans="1:4">
      <c r="A62" s="361"/>
      <c r="B62" s="361"/>
      <c r="C62" s="361"/>
      <c r="D62" s="361"/>
    </row>
    <row r="63" spans="1:4">
      <c r="A63" s="361"/>
      <c r="B63" s="361"/>
      <c r="C63" s="361"/>
      <c r="D63" s="361"/>
    </row>
    <row r="64" spans="1:4">
      <c r="A64" s="361"/>
      <c r="B64" s="361"/>
      <c r="C64" s="361"/>
      <c r="D64" s="361"/>
    </row>
    <row r="65" spans="1:4">
      <c r="A65" s="361"/>
      <c r="B65" s="361"/>
      <c r="C65" s="361"/>
      <c r="D65" s="361"/>
    </row>
    <row r="66" spans="1:4">
      <c r="A66" s="361"/>
      <c r="B66" s="361"/>
      <c r="C66" s="361"/>
      <c r="D66" s="361"/>
    </row>
    <row r="67" spans="1:4">
      <c r="A67" s="361"/>
      <c r="B67" s="361"/>
      <c r="C67" s="361"/>
      <c r="D67" s="361"/>
    </row>
    <row r="68" spans="1:4">
      <c r="A68" s="361"/>
      <c r="B68" s="361"/>
      <c r="C68" s="361"/>
      <c r="D68" s="361"/>
    </row>
    <row r="69" spans="1:4">
      <c r="A69" s="361"/>
      <c r="B69" s="361"/>
      <c r="C69" s="361"/>
      <c r="D69" s="361"/>
    </row>
    <row r="70" spans="1:4">
      <c r="A70" s="361"/>
      <c r="B70" s="361"/>
      <c r="C70" s="361"/>
      <c r="D70" s="361"/>
    </row>
    <row r="71" spans="1:4">
      <c r="A71" s="361"/>
      <c r="B71" s="361"/>
      <c r="C71" s="361"/>
      <c r="D71" s="361"/>
    </row>
    <row r="72" spans="1:4">
      <c r="A72" s="361"/>
      <c r="B72" s="361"/>
      <c r="C72" s="361"/>
      <c r="D72" s="361"/>
    </row>
    <row r="73" spans="1:4">
      <c r="A73" s="361"/>
      <c r="B73" s="361"/>
      <c r="C73" s="361"/>
      <c r="D73" s="361"/>
    </row>
  </sheetData>
  <mergeCells count="1">
    <mergeCell ref="A1:D1"/>
  </mergeCells>
  <printOptions horizontalCentered="1"/>
  <pageMargins left="0.786805555555556" right="0.786805555555556" top="0.786805555555556" bottom="0.786805555555556" header="0.196527777777778" footer="0.314583333333333"/>
  <pageSetup paperSize="9" firstPageNumber="21" orientation="portrait" useFirstPageNumber="1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25"/>
  </sheetPr>
  <dimension ref="A1:D73"/>
  <sheetViews>
    <sheetView workbookViewId="0">
      <selection activeCell="I17" sqref="I17"/>
    </sheetView>
  </sheetViews>
  <sheetFormatPr defaultColWidth="9" defaultRowHeight="14.25" outlineLevelCol="3"/>
  <cols>
    <col min="1" max="1" width="36.3" style="360" customWidth="1"/>
    <col min="2" max="4" width="13.8" style="360" customWidth="1"/>
    <col min="5" max="16368" width="9" style="361"/>
    <col min="16369" max="16384" width="9" style="362"/>
  </cols>
  <sheetData>
    <row r="1" s="93" customFormat="1" ht="30" customHeight="1" spans="1:4">
      <c r="A1" s="363" t="s">
        <v>163</v>
      </c>
      <c r="B1" s="363"/>
      <c r="C1" s="363"/>
      <c r="D1" s="363"/>
    </row>
    <row r="2" s="94" customFormat="1" ht="19.5" customHeight="1" spans="1:4">
      <c r="A2" s="364"/>
      <c r="B2" s="364"/>
      <c r="C2" s="364"/>
      <c r="D2" s="365" t="s">
        <v>1</v>
      </c>
    </row>
    <row r="3" s="95" customFormat="1" ht="30" customHeight="1" spans="1:4">
      <c r="A3" s="366" t="s">
        <v>147</v>
      </c>
      <c r="B3" s="367" t="s">
        <v>148</v>
      </c>
      <c r="C3" s="367" t="s">
        <v>4</v>
      </c>
      <c r="D3" s="368" t="s">
        <v>124</v>
      </c>
    </row>
    <row r="4" s="94" customFormat="1" ht="30" customHeight="1" spans="1:4">
      <c r="A4" s="369" t="s">
        <v>164</v>
      </c>
      <c r="B4" s="370"/>
      <c r="C4" s="370"/>
      <c r="D4" s="371"/>
    </row>
    <row r="5" s="94" customFormat="1" ht="30" customHeight="1" spans="1:4">
      <c r="A5" s="369" t="s">
        <v>165</v>
      </c>
      <c r="B5" s="370"/>
      <c r="C5" s="370"/>
      <c r="D5" s="371"/>
    </row>
    <row r="6" s="94" customFormat="1" ht="30" customHeight="1" spans="1:4">
      <c r="A6" s="369" t="s">
        <v>166</v>
      </c>
      <c r="B6" s="370"/>
      <c r="C6" s="370"/>
      <c r="D6" s="371"/>
    </row>
    <row r="7" s="94" customFormat="1" ht="30" customHeight="1" spans="1:4">
      <c r="A7" s="369" t="s">
        <v>167</v>
      </c>
      <c r="B7" s="370"/>
      <c r="C7" s="370"/>
      <c r="D7" s="371"/>
    </row>
    <row r="8" s="94" customFormat="1" ht="30" customHeight="1" spans="1:4">
      <c r="A8" s="369" t="s">
        <v>168</v>
      </c>
      <c r="B8" s="370"/>
      <c r="C8" s="370"/>
      <c r="D8" s="371"/>
    </row>
    <row r="9" s="94" customFormat="1" ht="30" customHeight="1" spans="1:4">
      <c r="A9" s="369" t="s">
        <v>169</v>
      </c>
      <c r="B9" s="370"/>
      <c r="C9" s="370"/>
      <c r="D9" s="371"/>
    </row>
    <row r="10" s="94" customFormat="1" ht="30" customHeight="1" spans="1:4">
      <c r="A10" s="369" t="s">
        <v>170</v>
      </c>
      <c r="B10" s="370"/>
      <c r="C10" s="370"/>
      <c r="D10" s="371"/>
    </row>
    <row r="11" s="94" customFormat="1" ht="30" customHeight="1" spans="1:4">
      <c r="A11" s="369" t="s">
        <v>171</v>
      </c>
      <c r="B11" s="370"/>
      <c r="C11" s="370"/>
      <c r="D11" s="371"/>
    </row>
    <row r="12" s="94" customFormat="1" ht="30" customHeight="1" spans="1:4">
      <c r="A12" s="369" t="s">
        <v>172</v>
      </c>
      <c r="B12" s="370"/>
      <c r="C12" s="370"/>
      <c r="D12" s="371"/>
    </row>
    <row r="13" s="94" customFormat="1" ht="30" customHeight="1" spans="1:4">
      <c r="A13" s="369" t="s">
        <v>173</v>
      </c>
      <c r="B13" s="370"/>
      <c r="C13" s="370"/>
      <c r="D13" s="371"/>
    </row>
    <row r="14" s="94" customFormat="1" ht="30" customHeight="1" spans="1:4">
      <c r="A14" s="369" t="s">
        <v>174</v>
      </c>
      <c r="B14" s="370">
        <v>66</v>
      </c>
      <c r="C14" s="370">
        <v>66</v>
      </c>
      <c r="D14" s="372">
        <f>ROUND(C14/B14*100,4)</f>
        <v>100</v>
      </c>
    </row>
    <row r="15" s="94" customFormat="1" ht="30" customHeight="1" spans="1:4">
      <c r="A15" s="373" t="s">
        <v>175</v>
      </c>
      <c r="B15" s="374">
        <f>SUM(B4:B14)</f>
        <v>66</v>
      </c>
      <c r="C15" s="374">
        <f>SUM(C4:C14)</f>
        <v>66</v>
      </c>
      <c r="D15" s="375">
        <f>ROUND(C15/B15*100,4)</f>
        <v>100</v>
      </c>
    </row>
    <row r="16" s="94" customFormat="1" ht="30" customHeight="1" spans="1:4">
      <c r="A16" s="369" t="s">
        <v>176</v>
      </c>
      <c r="B16" s="376">
        <v>29</v>
      </c>
      <c r="C16" s="376">
        <v>29</v>
      </c>
      <c r="D16" s="372">
        <f>ROUND(C16/B16*100,4)</f>
        <v>100</v>
      </c>
    </row>
    <row r="17" s="94" customFormat="1" ht="30" customHeight="1" spans="1:4">
      <c r="A17" s="369" t="s">
        <v>177</v>
      </c>
      <c r="B17" s="376"/>
      <c r="C17" s="376"/>
      <c r="D17" s="377"/>
    </row>
    <row r="18" s="94" customFormat="1" ht="30" customHeight="1" spans="1:4">
      <c r="A18" s="378"/>
      <c r="B18" s="376"/>
      <c r="C18" s="376"/>
      <c r="D18" s="377"/>
    </row>
    <row r="19" s="94" customFormat="1" ht="30" customHeight="1" spans="1:4">
      <c r="A19" s="378"/>
      <c r="B19" s="376"/>
      <c r="C19" s="376"/>
      <c r="D19" s="377"/>
    </row>
    <row r="20" s="94" customFormat="1" ht="30" customHeight="1" spans="1:4">
      <c r="A20" s="378"/>
      <c r="B20" s="376"/>
      <c r="C20" s="376"/>
      <c r="D20" s="377"/>
    </row>
    <row r="21" s="94" customFormat="1" ht="30" customHeight="1" spans="1:4">
      <c r="A21" s="378"/>
      <c r="B21" s="376"/>
      <c r="C21" s="376"/>
      <c r="D21" s="377"/>
    </row>
    <row r="22" s="94" customFormat="1" ht="30" customHeight="1" spans="1:4">
      <c r="A22" s="378"/>
      <c r="B22" s="376"/>
      <c r="C22" s="376"/>
      <c r="D22" s="377"/>
    </row>
    <row r="23" s="94" customFormat="1" ht="30" customHeight="1" spans="1:4">
      <c r="A23" s="378"/>
      <c r="B23" s="376"/>
      <c r="C23" s="376"/>
      <c r="D23" s="377"/>
    </row>
    <row r="24" s="96" customFormat="1" ht="30" customHeight="1" spans="1:4">
      <c r="A24" s="379" t="s">
        <v>178</v>
      </c>
      <c r="B24" s="380">
        <f>B15+B16+B17</f>
        <v>95</v>
      </c>
      <c r="C24" s="380">
        <f>C15+C16+C17</f>
        <v>95</v>
      </c>
      <c r="D24" s="381">
        <f>ROUND(C24/B24*100,4)</f>
        <v>100</v>
      </c>
    </row>
    <row r="25" spans="1:4">
      <c r="A25" s="361"/>
      <c r="B25" s="361"/>
      <c r="C25" s="361"/>
      <c r="D25" s="361"/>
    </row>
    <row r="26" spans="1:4">
      <c r="A26" s="361"/>
      <c r="B26" s="361"/>
      <c r="C26" s="361"/>
      <c r="D26" s="361"/>
    </row>
    <row r="27" spans="1:4">
      <c r="A27" s="361"/>
      <c r="B27" s="361"/>
      <c r="C27" s="361"/>
      <c r="D27" s="361"/>
    </row>
    <row r="28" spans="1:4">
      <c r="A28" s="361"/>
      <c r="B28" s="361"/>
      <c r="C28" s="361"/>
      <c r="D28" s="361"/>
    </row>
    <row r="29" spans="1:4">
      <c r="A29" s="361"/>
      <c r="B29" s="361"/>
      <c r="C29" s="361"/>
      <c r="D29" s="361"/>
    </row>
    <row r="30" spans="1:4">
      <c r="A30" s="361"/>
      <c r="B30" s="361"/>
      <c r="C30" s="361"/>
      <c r="D30" s="361"/>
    </row>
    <row r="31" spans="1:4">
      <c r="A31" s="361"/>
      <c r="B31" s="361"/>
      <c r="C31" s="361"/>
      <c r="D31" s="361"/>
    </row>
    <row r="32" spans="1:4">
      <c r="A32" s="361"/>
      <c r="B32" s="361"/>
      <c r="C32" s="361"/>
      <c r="D32" s="361"/>
    </row>
    <row r="33" spans="1:4">
      <c r="A33" s="361"/>
      <c r="B33" s="361"/>
      <c r="C33" s="361"/>
      <c r="D33" s="361"/>
    </row>
    <row r="34" spans="1:4">
      <c r="A34" s="361"/>
      <c r="B34" s="361"/>
      <c r="C34" s="361"/>
      <c r="D34" s="361"/>
    </row>
    <row r="35" spans="1:4">
      <c r="A35" s="361"/>
      <c r="B35" s="361"/>
      <c r="C35" s="361"/>
      <c r="D35" s="361"/>
    </row>
    <row r="36" spans="1:4">
      <c r="A36" s="361"/>
      <c r="B36" s="361"/>
      <c r="C36" s="361"/>
      <c r="D36" s="361"/>
    </row>
    <row r="37" spans="1:4">
      <c r="A37" s="361"/>
      <c r="B37" s="361"/>
      <c r="C37" s="361"/>
      <c r="D37" s="361"/>
    </row>
    <row r="38" spans="1:4">
      <c r="A38" s="361"/>
      <c r="B38" s="361"/>
      <c r="C38" s="361"/>
      <c r="D38" s="361"/>
    </row>
    <row r="39" spans="1:4">
      <c r="A39" s="361"/>
      <c r="B39" s="361"/>
      <c r="C39" s="361"/>
      <c r="D39" s="361"/>
    </row>
    <row r="40" spans="1:4">
      <c r="A40" s="361"/>
      <c r="B40" s="361"/>
      <c r="C40" s="361"/>
      <c r="D40" s="361"/>
    </row>
    <row r="41" spans="1:4">
      <c r="A41" s="361"/>
      <c r="B41" s="361"/>
      <c r="C41" s="361"/>
      <c r="D41" s="361"/>
    </row>
    <row r="42" spans="1:4">
      <c r="A42" s="361"/>
      <c r="B42" s="361"/>
      <c r="C42" s="361"/>
      <c r="D42" s="361"/>
    </row>
    <row r="43" spans="1:4">
      <c r="A43" s="361"/>
      <c r="B43" s="361"/>
      <c r="C43" s="361"/>
      <c r="D43" s="361"/>
    </row>
    <row r="44" spans="1:4">
      <c r="A44" s="361"/>
      <c r="B44" s="361"/>
      <c r="C44" s="361"/>
      <c r="D44" s="361"/>
    </row>
    <row r="45" spans="1:4">
      <c r="A45" s="361"/>
      <c r="B45" s="361"/>
      <c r="C45" s="361"/>
      <c r="D45" s="361"/>
    </row>
    <row r="46" spans="1:4">
      <c r="A46" s="361"/>
      <c r="B46" s="361"/>
      <c r="C46" s="361"/>
      <c r="D46" s="361"/>
    </row>
    <row r="47" spans="1:4">
      <c r="A47" s="361"/>
      <c r="B47" s="361"/>
      <c r="C47" s="361"/>
      <c r="D47" s="361"/>
    </row>
    <row r="48" spans="1:4">
      <c r="A48" s="361"/>
      <c r="B48" s="361"/>
      <c r="C48" s="361"/>
      <c r="D48" s="361"/>
    </row>
    <row r="49" spans="1:4">
      <c r="A49" s="361"/>
      <c r="B49" s="361"/>
      <c r="C49" s="361"/>
      <c r="D49" s="361"/>
    </row>
    <row r="50" spans="1:4">
      <c r="A50" s="361"/>
      <c r="B50" s="361"/>
      <c r="C50" s="361"/>
      <c r="D50" s="361"/>
    </row>
    <row r="51" spans="1:4">
      <c r="A51" s="361"/>
      <c r="B51" s="361"/>
      <c r="C51" s="361"/>
      <c r="D51" s="361"/>
    </row>
    <row r="52" spans="1:4">
      <c r="A52" s="361"/>
      <c r="B52" s="361"/>
      <c r="C52" s="361"/>
      <c r="D52" s="361"/>
    </row>
    <row r="53" spans="1:4">
      <c r="A53" s="361"/>
      <c r="B53" s="361"/>
      <c r="C53" s="361"/>
      <c r="D53" s="361"/>
    </row>
    <row r="54" spans="1:4">
      <c r="A54" s="361"/>
      <c r="B54" s="361"/>
      <c r="C54" s="361"/>
      <c r="D54" s="361"/>
    </row>
    <row r="55" spans="1:4">
      <c r="A55" s="361"/>
      <c r="B55" s="361"/>
      <c r="C55" s="361"/>
      <c r="D55" s="361"/>
    </row>
    <row r="56" spans="1:4">
      <c r="A56" s="361"/>
      <c r="B56" s="361"/>
      <c r="C56" s="361"/>
      <c r="D56" s="361"/>
    </row>
    <row r="57" spans="1:4">
      <c r="A57" s="361"/>
      <c r="B57" s="361"/>
      <c r="C57" s="361"/>
      <c r="D57" s="361"/>
    </row>
    <row r="58" spans="1:4">
      <c r="A58" s="361"/>
      <c r="B58" s="361"/>
      <c r="C58" s="361"/>
      <c r="D58" s="361"/>
    </row>
    <row r="59" spans="1:4">
      <c r="A59" s="361"/>
      <c r="B59" s="361"/>
      <c r="C59" s="361"/>
      <c r="D59" s="361"/>
    </row>
    <row r="60" spans="1:4">
      <c r="A60" s="361"/>
      <c r="B60" s="361"/>
      <c r="C60" s="361"/>
      <c r="D60" s="361"/>
    </row>
    <row r="61" spans="1:4">
      <c r="A61" s="361"/>
      <c r="B61" s="361"/>
      <c r="C61" s="361"/>
      <c r="D61" s="361"/>
    </row>
    <row r="62" spans="1:4">
      <c r="A62" s="361"/>
      <c r="B62" s="361"/>
      <c r="C62" s="361"/>
      <c r="D62" s="361"/>
    </row>
    <row r="63" spans="1:4">
      <c r="A63" s="361"/>
      <c r="B63" s="361"/>
      <c r="C63" s="361"/>
      <c r="D63" s="361"/>
    </row>
    <row r="64" spans="1:4">
      <c r="A64" s="361"/>
      <c r="B64" s="361"/>
      <c r="C64" s="361"/>
      <c r="D64" s="361"/>
    </row>
    <row r="65" spans="1:4">
      <c r="A65" s="361"/>
      <c r="B65" s="361"/>
      <c r="C65" s="361"/>
      <c r="D65" s="361"/>
    </row>
    <row r="66" spans="1:4">
      <c r="A66" s="361"/>
      <c r="B66" s="361"/>
      <c r="C66" s="361"/>
      <c r="D66" s="361"/>
    </row>
    <row r="67" spans="1:4">
      <c r="A67" s="361"/>
      <c r="B67" s="361"/>
      <c r="C67" s="361"/>
      <c r="D67" s="361"/>
    </row>
    <row r="68" spans="1:4">
      <c r="A68" s="361"/>
      <c r="B68" s="361"/>
      <c r="C68" s="361"/>
      <c r="D68" s="361"/>
    </row>
    <row r="69" spans="1:4">
      <c r="A69" s="361"/>
      <c r="B69" s="361"/>
      <c r="C69" s="361"/>
      <c r="D69" s="361"/>
    </row>
    <row r="70" spans="1:4">
      <c r="A70" s="361"/>
      <c r="B70" s="361"/>
      <c r="C70" s="361"/>
      <c r="D70" s="361"/>
    </row>
    <row r="71" spans="1:4">
      <c r="A71" s="361"/>
      <c r="B71" s="361"/>
      <c r="C71" s="361"/>
      <c r="D71" s="361"/>
    </row>
    <row r="72" spans="1:4">
      <c r="A72" s="361"/>
      <c r="B72" s="361"/>
      <c r="C72" s="361"/>
      <c r="D72" s="361"/>
    </row>
    <row r="73" spans="1:4">
      <c r="A73" s="361"/>
      <c r="B73" s="361"/>
      <c r="C73" s="361"/>
      <c r="D73" s="361"/>
    </row>
  </sheetData>
  <mergeCells count="1">
    <mergeCell ref="A1:D1"/>
  </mergeCells>
  <printOptions horizontalCentered="1"/>
  <pageMargins left="0.786805555555556" right="0.786805555555556" top="0.786805555555556" bottom="0.786805555555556" header="0.196527777777778" footer="0.314583333333333"/>
  <pageSetup paperSize="9" firstPageNumber="21" orientation="portrait" useFirstPageNumber="1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399822992645039"/>
  </sheetPr>
  <dimension ref="A1:O84"/>
  <sheetViews>
    <sheetView topLeftCell="A14" workbookViewId="0">
      <selection activeCell="J8" sqref="J8"/>
    </sheetView>
  </sheetViews>
  <sheetFormatPr defaultColWidth="9" defaultRowHeight="14.25"/>
  <cols>
    <col min="1" max="1" width="30.625" style="346" customWidth="1"/>
    <col min="2" max="4" width="15.625" style="346" customWidth="1"/>
    <col min="5" max="15" width="9" style="346"/>
  </cols>
  <sheetData>
    <row r="1" s="27" customFormat="1" ht="30" customHeight="1" spans="1:15">
      <c r="A1" s="347" t="s">
        <v>179</v>
      </c>
      <c r="B1" s="347"/>
      <c r="C1" s="347"/>
      <c r="D1" s="347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="28" customFormat="1" ht="19.5" customHeight="1" spans="1:15">
      <c r="A2" s="58"/>
      <c r="B2" s="58"/>
      <c r="C2" s="58"/>
      <c r="D2" s="135" t="s">
        <v>1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="28" customFormat="1" ht="30" customHeight="1" spans="1:15">
      <c r="A3" s="39" t="s">
        <v>147</v>
      </c>
      <c r="B3" s="80" t="s">
        <v>180</v>
      </c>
      <c r="C3" s="348" t="s">
        <v>181</v>
      </c>
      <c r="D3" s="74" t="s">
        <v>182</v>
      </c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="28" customFormat="1" ht="30" customHeight="1" spans="1:15">
      <c r="A4" s="349" t="s">
        <v>183</v>
      </c>
      <c r="B4" s="350">
        <f>C4</f>
        <v>14782</v>
      </c>
      <c r="C4" s="350">
        <v>14782</v>
      </c>
      <c r="D4" s="351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="28" customFormat="1" ht="30" customHeight="1" spans="1:15">
      <c r="A5" s="349" t="s">
        <v>184</v>
      </c>
      <c r="B5" s="350">
        <f t="shared" ref="B5:B11" si="0">C5</f>
        <v>11862</v>
      </c>
      <c r="C5" s="350">
        <f>SUM(C6:C11)</f>
        <v>11862</v>
      </c>
      <c r="D5" s="351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="28" customFormat="1" ht="30" customHeight="1" spans="1:15">
      <c r="A6" s="352" t="s">
        <v>185</v>
      </c>
      <c r="B6" s="353">
        <f t="shared" si="0"/>
        <v>3990</v>
      </c>
      <c r="C6" s="353">
        <v>3990</v>
      </c>
      <c r="D6" s="351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="28" customFormat="1" ht="30" customHeight="1" spans="1:15">
      <c r="A7" s="352" t="s">
        <v>186</v>
      </c>
      <c r="B7" s="353">
        <f t="shared" si="0"/>
        <v>141</v>
      </c>
      <c r="C7" s="353">
        <v>141</v>
      </c>
      <c r="D7" s="351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</row>
    <row r="8" s="28" customFormat="1" ht="30" customHeight="1" spans="1:15">
      <c r="A8" s="352" t="s">
        <v>187</v>
      </c>
      <c r="B8" s="353">
        <f t="shared" si="0"/>
        <v>7606</v>
      </c>
      <c r="C8" s="353">
        <v>7606</v>
      </c>
      <c r="D8" s="354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s="28" customFormat="1" ht="30" customHeight="1" spans="1:15">
      <c r="A9" s="352" t="s">
        <v>188</v>
      </c>
      <c r="B9" s="353"/>
      <c r="C9" s="355"/>
      <c r="D9" s="351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</row>
    <row r="10" s="28" customFormat="1" ht="30" customHeight="1" spans="1:15">
      <c r="A10" s="352" t="s">
        <v>189</v>
      </c>
      <c r="B10" s="353"/>
      <c r="C10" s="353"/>
      <c r="D10" s="356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</row>
    <row r="11" s="28" customFormat="1" ht="30" customHeight="1" spans="1:15">
      <c r="A11" s="352" t="s">
        <v>190</v>
      </c>
      <c r="B11" s="353">
        <f t="shared" si="0"/>
        <v>125</v>
      </c>
      <c r="C11" s="353">
        <v>125</v>
      </c>
      <c r="D11" s="351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</row>
    <row r="12" s="28" customFormat="1" ht="30" customHeight="1" spans="1:15">
      <c r="A12" s="349" t="s">
        <v>191</v>
      </c>
      <c r="B12" s="350">
        <f t="shared" ref="B12:B17" si="1">C12</f>
        <v>11862</v>
      </c>
      <c r="C12" s="350">
        <f>SUM(C13:C17)</f>
        <v>11862</v>
      </c>
      <c r="D12" s="351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</row>
    <row r="13" s="28" customFormat="1" ht="30" customHeight="1" spans="1:15">
      <c r="A13" s="352" t="s">
        <v>192</v>
      </c>
      <c r="B13" s="353">
        <f t="shared" si="1"/>
        <v>10477</v>
      </c>
      <c r="C13" s="353">
        <v>10477</v>
      </c>
      <c r="D13" s="351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</row>
    <row r="14" s="28" customFormat="1" ht="30" customHeight="1" spans="1:15">
      <c r="A14" s="352" t="s">
        <v>193</v>
      </c>
      <c r="B14" s="353">
        <f t="shared" si="1"/>
        <v>969</v>
      </c>
      <c r="C14" s="353">
        <v>969</v>
      </c>
      <c r="D14" s="351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</row>
    <row r="15" s="28" customFormat="1" ht="30" customHeight="1" spans="1:15">
      <c r="A15" s="352" t="s">
        <v>194</v>
      </c>
      <c r="B15" s="353"/>
      <c r="C15" s="353"/>
      <c r="D15" s="351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</row>
    <row r="16" s="28" customFormat="1" ht="30" customHeight="1" spans="1:15">
      <c r="A16" s="352" t="s">
        <v>195</v>
      </c>
      <c r="B16" s="353"/>
      <c r="C16" s="353"/>
      <c r="D16" s="351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</row>
    <row r="17" s="28" customFormat="1" ht="30" customHeight="1" spans="1:15">
      <c r="A17" s="352" t="s">
        <v>196</v>
      </c>
      <c r="B17" s="353">
        <f t="shared" si="1"/>
        <v>416</v>
      </c>
      <c r="C17" s="353">
        <v>416</v>
      </c>
      <c r="D17" s="351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</row>
    <row r="18" s="28" customFormat="1" ht="30" customHeight="1" spans="1:15">
      <c r="A18" s="352"/>
      <c r="B18" s="353"/>
      <c r="C18" s="353"/>
      <c r="D18" s="351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</row>
    <row r="19" s="28" customFormat="1" ht="30" customHeight="1" spans="1:15">
      <c r="A19" s="352"/>
      <c r="B19" s="353"/>
      <c r="C19" s="353"/>
      <c r="D19" s="351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</row>
    <row r="20" s="28" customFormat="1" ht="30" customHeight="1" spans="1:15">
      <c r="A20" s="352"/>
      <c r="B20" s="353"/>
      <c r="C20" s="353"/>
      <c r="D20" s="351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</row>
    <row r="21" s="28" customFormat="1" ht="30" customHeight="1" spans="1:15">
      <c r="A21" s="352"/>
      <c r="B21" s="353"/>
      <c r="C21" s="353"/>
      <c r="D21" s="351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</row>
    <row r="22" s="28" customFormat="1" ht="30" customHeight="1" spans="1:15">
      <c r="A22" s="352"/>
      <c r="B22" s="353"/>
      <c r="C22" s="353"/>
      <c r="D22" s="351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</row>
    <row r="23" s="28" customFormat="1" ht="30" customHeight="1" spans="1:15">
      <c r="A23" s="349" t="s">
        <v>197</v>
      </c>
      <c r="B23" s="350">
        <f>B5-B12</f>
        <v>0</v>
      </c>
      <c r="C23" s="350">
        <f>C5-C12</f>
        <v>0</v>
      </c>
      <c r="D23" s="351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</row>
    <row r="24" s="233" customFormat="1" ht="30" customHeight="1" spans="1:4">
      <c r="A24" s="357" t="s">
        <v>198</v>
      </c>
      <c r="B24" s="358">
        <f>B4+B23</f>
        <v>14782</v>
      </c>
      <c r="C24" s="358">
        <f>C4+C23</f>
        <v>14782</v>
      </c>
      <c r="D24" s="359"/>
    </row>
    <row r="25" s="28" customFormat="1" ht="12.75" spans="1:1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</row>
    <row r="26" s="28" customFormat="1" ht="12.75" spans="1:15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</row>
    <row r="27" s="28" customFormat="1" ht="12.75" spans="1:15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</row>
    <row r="28" s="28" customFormat="1" ht="12.75" spans="1:15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</row>
    <row r="29" s="28" customFormat="1" ht="12.75" spans="1:15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</row>
    <row r="30" s="28" customFormat="1" ht="12.75" spans="1:15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</row>
    <row r="31" s="28" customFormat="1" ht="12.75" spans="1:1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</row>
    <row r="32" s="28" customFormat="1" ht="12.75" spans="1:15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</row>
    <row r="33" s="28" customFormat="1" ht="12.75" spans="1:1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</row>
    <row r="34" s="28" customFormat="1" ht="12.75" spans="1:15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</row>
    <row r="35" s="28" customFormat="1" ht="12.75" spans="1:1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</row>
    <row r="36" s="28" customFormat="1" ht="12.75" spans="1:15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</row>
    <row r="37" s="28" customFormat="1" ht="12.75" spans="1:1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</row>
    <row r="38" s="28" customFormat="1" ht="12.75" spans="1:15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</row>
    <row r="39" s="28" customFormat="1" ht="12.75" spans="1:1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</row>
    <row r="40" s="28" customFormat="1" ht="12.75" spans="1:15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</row>
    <row r="41" s="28" customFormat="1" ht="12.75" spans="1:1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</row>
    <row r="42" s="28" customFormat="1" ht="12.75" spans="1:15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</row>
    <row r="43" s="28" customFormat="1" ht="12.75" spans="1:15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</row>
    <row r="44" s="28" customFormat="1" ht="12.75" spans="1:15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</row>
    <row r="45" s="28" customFormat="1" ht="12.75" spans="1:15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</row>
    <row r="46" s="28" customFormat="1" ht="12.75" spans="1:15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</row>
    <row r="47" s="28" customFormat="1" ht="12.75" spans="1:15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</row>
    <row r="48" s="28" customFormat="1" ht="12.75" spans="1:15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</row>
    <row r="49" s="28" customFormat="1" ht="12.75" spans="1:15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</row>
    <row r="50" s="28" customFormat="1" ht="12.75" spans="1:15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</row>
    <row r="51" s="28" customFormat="1" ht="12.75" spans="1:15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</row>
    <row r="52" s="28" customFormat="1" ht="12.75" spans="1:15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</row>
    <row r="53" s="28" customFormat="1" ht="12.75" spans="1:15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</row>
    <row r="54" s="28" customFormat="1" ht="12.75" spans="1:1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</row>
    <row r="55" s="28" customFormat="1" ht="12.75" spans="1:15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</row>
    <row r="56" s="28" customFormat="1" ht="12.75" spans="1:15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</row>
    <row r="57" s="28" customFormat="1" ht="12.75" spans="1:15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</row>
    <row r="58" s="28" customFormat="1" ht="12.75" spans="1:1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</row>
    <row r="59" s="28" customFormat="1" ht="12.75" spans="1:15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</row>
    <row r="60" s="28" customFormat="1" ht="12.75" spans="1:15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</row>
    <row r="61" s="28" customFormat="1" ht="12.75" spans="1:15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</row>
    <row r="62" s="28" customFormat="1" ht="12.75" spans="1:15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</row>
    <row r="63" s="28" customFormat="1" ht="12.75" spans="1:15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</row>
    <row r="64" s="28" customFormat="1" ht="12.75" spans="1:15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</row>
    <row r="65" s="28" customFormat="1" ht="12.75" spans="1:15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</row>
    <row r="66" s="28" customFormat="1" ht="12.75" spans="1:15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</row>
    <row r="67" s="28" customFormat="1" ht="12.75" spans="1:15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</row>
    <row r="68" s="28" customFormat="1" ht="12.75" spans="1:15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</row>
    <row r="69" s="28" customFormat="1" ht="12.75" spans="1:15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</row>
    <row r="70" s="28" customFormat="1" ht="12.75" spans="1:15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</row>
    <row r="71" s="28" customFormat="1" ht="12.75" spans="1:15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</row>
    <row r="72" s="28" customFormat="1" ht="12.75" spans="1:15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</row>
    <row r="73" s="28" customFormat="1" ht="12.75" spans="1:15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</row>
    <row r="74" s="28" customFormat="1" ht="12.75" spans="1:15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</row>
    <row r="75" s="28" customFormat="1" ht="12.75" spans="1:15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</row>
    <row r="76" s="28" customFormat="1" ht="12.75" spans="1:15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</row>
    <row r="77" s="28" customFormat="1" ht="12.75" spans="1:15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</row>
    <row r="78" s="28" customFormat="1" ht="12.75" spans="1:15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</row>
    <row r="79" s="28" customFormat="1" ht="12.75" spans="1:15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</row>
    <row r="80" s="28" customFormat="1" ht="12.75" spans="1:15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</row>
    <row r="81" s="28" customFormat="1" ht="12.75" spans="1:15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</row>
    <row r="82" s="28" customFormat="1" ht="12.75" spans="1:15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</row>
    <row r="83" s="28" customFormat="1" ht="12.75" spans="1:15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</row>
    <row r="84" s="28" customFormat="1" ht="12.75" spans="1:15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</row>
  </sheetData>
  <mergeCells count="1">
    <mergeCell ref="A1:D1"/>
  </mergeCells>
  <printOptions horizontalCentered="1"/>
  <pageMargins left="0.786805555555556" right="0.786805555555556" top="0.786805555555556" bottom="0.786805555555556" header="0.314583333333333" footer="0.314583333333333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25"/>
  </sheetPr>
  <dimension ref="A1:I102"/>
  <sheetViews>
    <sheetView showGridLines="0" showZeros="0" zoomScale="120" zoomScaleNormal="120" workbookViewId="0">
      <pane xSplit="1" ySplit="3" topLeftCell="B25" activePane="bottomRight" state="frozen"/>
      <selection/>
      <selection pane="topRight"/>
      <selection pane="bottomLeft"/>
      <selection pane="bottomRight" activeCell="D85" sqref="D85"/>
    </sheetView>
  </sheetViews>
  <sheetFormatPr defaultColWidth="9.25" defaultRowHeight="15.75"/>
  <cols>
    <col min="1" max="1" width="30.375" style="321" customWidth="1"/>
    <col min="2" max="3" width="15.75" style="322" customWidth="1"/>
    <col min="4" max="4" width="15.75" style="321" customWidth="1"/>
    <col min="5" max="5" width="14" style="321" customWidth="1"/>
    <col min="6" max="7" width="9.25" style="321" customWidth="1"/>
    <col min="8" max="9" width="9.25" style="321"/>
    <col min="10" max="16384" width="9.25" style="323"/>
  </cols>
  <sheetData>
    <row r="1" s="319" customFormat="1" ht="30" customHeight="1" spans="1:9">
      <c r="A1" s="218" t="s">
        <v>199</v>
      </c>
      <c r="B1" s="218"/>
      <c r="C1" s="218"/>
      <c r="D1" s="218"/>
      <c r="E1" s="324"/>
      <c r="F1" s="324"/>
      <c r="G1" s="324"/>
      <c r="H1" s="324"/>
      <c r="I1" s="324"/>
    </row>
    <row r="2" s="320" customFormat="1" ht="20.1" customHeight="1" spans="1:9">
      <c r="A2" s="325"/>
      <c r="B2" s="326"/>
      <c r="C2" s="326"/>
      <c r="D2" s="135" t="s">
        <v>1</v>
      </c>
      <c r="E2" s="325"/>
      <c r="F2" s="325"/>
      <c r="G2" s="325"/>
      <c r="H2" s="325"/>
      <c r="I2" s="325"/>
    </row>
    <row r="3" s="320" customFormat="1" ht="30" customHeight="1" spans="1:9">
      <c r="A3" s="327" t="s">
        <v>123</v>
      </c>
      <c r="B3" s="169" t="s">
        <v>200</v>
      </c>
      <c r="C3" s="169" t="s">
        <v>201</v>
      </c>
      <c r="D3" s="328" t="s">
        <v>55</v>
      </c>
      <c r="E3" s="325"/>
      <c r="F3" s="325"/>
      <c r="G3" s="325"/>
      <c r="H3" s="325"/>
      <c r="I3" s="325"/>
    </row>
    <row r="4" s="320" customFormat="1" ht="22.5" customHeight="1" spans="1:9">
      <c r="A4" s="329" t="s">
        <v>8</v>
      </c>
      <c r="B4" s="194">
        <f>SUM(B5:B17)</f>
        <v>33652</v>
      </c>
      <c r="C4" s="194">
        <f>SUM(C5:C17)</f>
        <v>35839</v>
      </c>
      <c r="D4" s="330">
        <f>+(C4-B4)/B4*100</f>
        <v>6.5</v>
      </c>
      <c r="E4" s="325"/>
      <c r="F4" s="325"/>
      <c r="G4" s="325"/>
      <c r="H4" s="325"/>
      <c r="I4" s="325"/>
    </row>
    <row r="5" s="320" customFormat="1" ht="22.5" customHeight="1" spans="1:9">
      <c r="A5" s="331" t="s">
        <v>9</v>
      </c>
      <c r="B5" s="194">
        <f>'24一般公共预算收入执行'!C5</f>
        <v>10373</v>
      </c>
      <c r="C5" s="332">
        <v>12150</v>
      </c>
      <c r="D5" s="330">
        <f>+(C5-B5)/B5*100</f>
        <v>17.13</v>
      </c>
      <c r="E5" s="325"/>
      <c r="F5" s="325"/>
      <c r="G5" s="325"/>
      <c r="H5" s="325"/>
      <c r="I5" s="325"/>
    </row>
    <row r="6" s="320" customFormat="1" ht="22.5" customHeight="1" spans="1:9">
      <c r="A6" s="331" t="s">
        <v>10</v>
      </c>
      <c r="B6" s="194">
        <f>'24一般公共预算收入执行'!C6</f>
        <v>1306</v>
      </c>
      <c r="C6" s="332">
        <v>1535</v>
      </c>
      <c r="D6" s="330">
        <f>+(C6-B6)/B6*100</f>
        <v>17.53</v>
      </c>
      <c r="E6" s="325"/>
      <c r="F6" s="325"/>
      <c r="G6" s="325"/>
      <c r="H6" s="325"/>
      <c r="I6" s="325"/>
    </row>
    <row r="7" s="320" customFormat="1" ht="22.5" customHeight="1" spans="1:9">
      <c r="A7" s="331" t="s">
        <v>11</v>
      </c>
      <c r="B7" s="194">
        <f>'24一般公共预算收入执行'!C7</f>
        <v>1046</v>
      </c>
      <c r="C7" s="332">
        <v>1114</v>
      </c>
      <c r="D7" s="330">
        <f>+(C7-B7)/B7*100</f>
        <v>6.5</v>
      </c>
      <c r="E7" s="325"/>
      <c r="F7" s="325"/>
      <c r="G7" s="325"/>
      <c r="H7" s="325"/>
      <c r="I7" s="325"/>
    </row>
    <row r="8" s="320" customFormat="1" ht="22.5" customHeight="1" spans="1:9">
      <c r="A8" s="331" t="s">
        <v>12</v>
      </c>
      <c r="B8" s="194">
        <f>'24一般公共预算收入执行'!C8</f>
        <v>0</v>
      </c>
      <c r="C8" s="332"/>
      <c r="D8" s="330"/>
      <c r="E8" s="325"/>
      <c r="F8" s="325"/>
      <c r="G8" s="325"/>
      <c r="H8" s="325"/>
      <c r="I8" s="325"/>
    </row>
    <row r="9" s="320" customFormat="1" ht="22.5" customHeight="1" spans="1:9">
      <c r="A9" s="331" t="s">
        <v>13</v>
      </c>
      <c r="B9" s="194">
        <f>'24一般公共预算收入执行'!C9</f>
        <v>0</v>
      </c>
      <c r="C9" s="332"/>
      <c r="D9" s="330"/>
      <c r="E9" s="325"/>
      <c r="F9" s="325"/>
      <c r="G9" s="325"/>
      <c r="H9" s="325"/>
      <c r="I9" s="325"/>
    </row>
    <row r="10" s="320" customFormat="1" ht="22.5" customHeight="1" spans="1:9">
      <c r="A10" s="331" t="s">
        <v>14</v>
      </c>
      <c r="B10" s="194">
        <f>'24一般公共预算收入执行'!C10</f>
        <v>6023</v>
      </c>
      <c r="C10" s="332">
        <v>6030</v>
      </c>
      <c r="D10" s="330">
        <f>+(C10-B10)/B10*100</f>
        <v>0.12</v>
      </c>
      <c r="E10" s="325"/>
      <c r="F10" s="325"/>
      <c r="G10" s="325"/>
      <c r="H10" s="325"/>
      <c r="I10" s="325"/>
    </row>
    <row r="11" s="320" customFormat="1" ht="22.5" customHeight="1" spans="1:9">
      <c r="A11" s="331" t="s">
        <v>15</v>
      </c>
      <c r="B11" s="194">
        <f>'24一般公共预算收入执行'!C11</f>
        <v>789</v>
      </c>
      <c r="C11" s="332">
        <v>840</v>
      </c>
      <c r="D11" s="330">
        <f>+(C11-B11)/B11*100</f>
        <v>6.46</v>
      </c>
      <c r="E11" s="325"/>
      <c r="F11" s="325"/>
      <c r="G11" s="325"/>
      <c r="H11" s="325"/>
      <c r="I11" s="325"/>
    </row>
    <row r="12" s="320" customFormat="1" ht="22.5" customHeight="1" spans="1:9">
      <c r="A12" s="331" t="s">
        <v>16</v>
      </c>
      <c r="B12" s="194">
        <f>'24一般公共预算收入执行'!C12</f>
        <v>4348</v>
      </c>
      <c r="C12" s="332">
        <v>4350</v>
      </c>
      <c r="D12" s="330">
        <f>+(C12-B12)/B12*100</f>
        <v>0.05</v>
      </c>
      <c r="E12" s="325"/>
      <c r="F12" s="325"/>
      <c r="G12" s="325"/>
      <c r="H12" s="325"/>
      <c r="I12" s="325"/>
    </row>
    <row r="13" s="320" customFormat="1" ht="22.5" customHeight="1" spans="1:9">
      <c r="A13" s="331" t="s">
        <v>17</v>
      </c>
      <c r="B13" s="194">
        <f>'24一般公共预算收入执行'!C13</f>
        <v>7865</v>
      </c>
      <c r="C13" s="332">
        <v>7870</v>
      </c>
      <c r="D13" s="330">
        <f>+(C13-B13)/B13*100</f>
        <v>0.06</v>
      </c>
      <c r="E13" s="325"/>
      <c r="F13" s="325"/>
      <c r="G13" s="325"/>
      <c r="H13" s="325"/>
      <c r="I13" s="325"/>
    </row>
    <row r="14" s="320" customFormat="1" ht="22.5" customHeight="1" spans="1:9">
      <c r="A14" s="331" t="s">
        <v>18</v>
      </c>
      <c r="B14" s="194">
        <f>'24一般公共预算收入执行'!C14</f>
        <v>0</v>
      </c>
      <c r="C14" s="332"/>
      <c r="D14" s="330"/>
      <c r="E14" s="325"/>
      <c r="F14" s="325"/>
      <c r="G14" s="325"/>
      <c r="H14" s="325"/>
      <c r="I14" s="325"/>
    </row>
    <row r="15" s="320" customFormat="1" ht="22.5" customHeight="1" spans="1:9">
      <c r="A15" s="331" t="s">
        <v>19</v>
      </c>
      <c r="B15" s="194">
        <f>'24一般公共预算收入执行'!C15</f>
        <v>1902</v>
      </c>
      <c r="C15" s="332">
        <v>1950</v>
      </c>
      <c r="D15" s="330">
        <f>+(C15-B15)/B15*100</f>
        <v>2.52</v>
      </c>
      <c r="E15" s="325"/>
      <c r="F15" s="325"/>
      <c r="G15" s="325"/>
      <c r="H15" s="325"/>
      <c r="I15" s="325"/>
    </row>
    <row r="16" s="320" customFormat="1" ht="22.5" customHeight="1" spans="1:9">
      <c r="A16" s="331" t="s">
        <v>20</v>
      </c>
      <c r="B16" s="194">
        <f>'24一般公共预算收入执行'!C16</f>
        <v>0</v>
      </c>
      <c r="C16" s="332"/>
      <c r="D16" s="330"/>
      <c r="E16" s="325"/>
      <c r="F16" s="325"/>
      <c r="G16" s="325"/>
      <c r="H16" s="325"/>
      <c r="I16" s="325"/>
    </row>
    <row r="17" s="320" customFormat="1" ht="22.5" customHeight="1" spans="1:9">
      <c r="A17" s="331" t="s">
        <v>21</v>
      </c>
      <c r="B17" s="194">
        <f>'24一般公共预算收入执行'!C17</f>
        <v>0</v>
      </c>
      <c r="C17" s="332"/>
      <c r="D17" s="330"/>
      <c r="E17" s="325"/>
      <c r="F17" s="325"/>
      <c r="G17" s="325"/>
      <c r="H17" s="325"/>
      <c r="I17" s="325"/>
    </row>
    <row r="18" s="320" customFormat="1" ht="22.5" customHeight="1" spans="1:9">
      <c r="A18" s="329" t="s">
        <v>22</v>
      </c>
      <c r="B18" s="194">
        <f>SUM(B19:B26)</f>
        <v>27649</v>
      </c>
      <c r="C18" s="194">
        <f>SUM(C19:C26)</f>
        <v>4380</v>
      </c>
      <c r="D18" s="330">
        <f t="shared" ref="D18:D34" si="0">+(C18-B18)/B18*100</f>
        <v>-84.16</v>
      </c>
      <c r="E18" s="325"/>
      <c r="F18" s="325"/>
      <c r="G18" s="325"/>
      <c r="H18" s="325"/>
      <c r="I18" s="325"/>
    </row>
    <row r="19" s="320" customFormat="1" ht="22.5" customHeight="1" spans="1:9">
      <c r="A19" s="331" t="s">
        <v>23</v>
      </c>
      <c r="B19" s="194">
        <f>'24一般公共预算收入执行'!C19</f>
        <v>3429</v>
      </c>
      <c r="C19" s="332">
        <v>3500</v>
      </c>
      <c r="D19" s="330">
        <f t="shared" si="0"/>
        <v>2.07</v>
      </c>
      <c r="E19" s="325"/>
      <c r="F19" s="325"/>
      <c r="G19" s="325"/>
      <c r="H19" s="325"/>
      <c r="I19" s="325"/>
    </row>
    <row r="20" s="320" customFormat="1" ht="22.5" customHeight="1" spans="1:9">
      <c r="A20" s="331" t="s">
        <v>24</v>
      </c>
      <c r="B20" s="194">
        <f>'24一般公共预算收入执行'!C20</f>
        <v>350</v>
      </c>
      <c r="C20" s="332">
        <v>350</v>
      </c>
      <c r="D20" s="330">
        <f t="shared" si="0"/>
        <v>0</v>
      </c>
      <c r="E20" s="325"/>
      <c r="F20" s="325"/>
      <c r="G20" s="325"/>
      <c r="H20" s="325"/>
      <c r="I20" s="325"/>
    </row>
    <row r="21" s="320" customFormat="1" ht="22.5" customHeight="1" spans="1:9">
      <c r="A21" s="331" t="s">
        <v>25</v>
      </c>
      <c r="B21" s="194">
        <f>'24一般公共预算收入执行'!C21</f>
        <v>204</v>
      </c>
      <c r="C21" s="332">
        <v>50</v>
      </c>
      <c r="D21" s="330">
        <f t="shared" si="0"/>
        <v>-75.49</v>
      </c>
      <c r="E21" s="325"/>
      <c r="F21" s="325"/>
      <c r="G21" s="325"/>
      <c r="H21" s="325"/>
      <c r="I21" s="325"/>
    </row>
    <row r="22" s="320" customFormat="1" ht="22.5" customHeight="1" spans="1:9">
      <c r="A22" s="331" t="s">
        <v>26</v>
      </c>
      <c r="B22" s="194">
        <f>'24一般公共预算收入执行'!C22</f>
        <v>0</v>
      </c>
      <c r="C22" s="332"/>
      <c r="D22" s="330"/>
      <c r="E22" s="325"/>
      <c r="F22" s="325"/>
      <c r="G22" s="325"/>
      <c r="H22" s="325"/>
      <c r="I22" s="325"/>
    </row>
    <row r="23" s="320" customFormat="1" ht="22.5" customHeight="1" spans="1:9">
      <c r="A23" s="331" t="s">
        <v>27</v>
      </c>
      <c r="B23" s="194">
        <f>'24一般公共预算收入执行'!C23</f>
        <v>23172</v>
      </c>
      <c r="C23" s="332">
        <v>280</v>
      </c>
      <c r="D23" s="330">
        <f t="shared" si="0"/>
        <v>-98.79</v>
      </c>
      <c r="E23" s="325"/>
      <c r="F23" s="325"/>
      <c r="G23" s="325"/>
      <c r="H23" s="325"/>
      <c r="I23" s="325"/>
    </row>
    <row r="24" s="320" customFormat="1" ht="22.5" customHeight="1" spans="1:9">
      <c r="A24" s="331" t="s">
        <v>28</v>
      </c>
      <c r="B24" s="194">
        <f>'24一般公共预算收入执行'!C24</f>
        <v>0</v>
      </c>
      <c r="C24" s="194"/>
      <c r="D24" s="330"/>
      <c r="E24" s="325"/>
      <c r="F24" s="325"/>
      <c r="G24" s="325"/>
      <c r="H24" s="325"/>
      <c r="I24" s="325"/>
    </row>
    <row r="25" s="320" customFormat="1" ht="22.5" customHeight="1" spans="1:9">
      <c r="A25" s="331" t="s">
        <v>29</v>
      </c>
      <c r="B25" s="194">
        <f>'24一般公共预算收入执行'!C25</f>
        <v>0</v>
      </c>
      <c r="C25" s="332"/>
      <c r="D25" s="330"/>
      <c r="E25" s="325"/>
      <c r="F25" s="325"/>
      <c r="G25" s="325"/>
      <c r="H25" s="325"/>
      <c r="I25" s="325"/>
    </row>
    <row r="26" s="320" customFormat="1" ht="22.5" customHeight="1" spans="1:9">
      <c r="A26" s="331" t="s">
        <v>30</v>
      </c>
      <c r="B26" s="194">
        <f>'24一般公共预算收入执行'!C26</f>
        <v>494</v>
      </c>
      <c r="C26" s="194">
        <v>200</v>
      </c>
      <c r="D26" s="330">
        <f t="shared" si="0"/>
        <v>-59.51</v>
      </c>
      <c r="E26" s="325"/>
      <c r="F26" s="325"/>
      <c r="G26" s="325"/>
      <c r="H26" s="325"/>
      <c r="I26" s="325"/>
    </row>
    <row r="27" s="320" customFormat="1" ht="22.5" customHeight="1" spans="1:9">
      <c r="A27" s="333" t="s">
        <v>31</v>
      </c>
      <c r="B27" s="194">
        <f>+B4+B18</f>
        <v>61301</v>
      </c>
      <c r="C27" s="194">
        <f>+C4+C18</f>
        <v>40219</v>
      </c>
      <c r="D27" s="330">
        <f t="shared" si="0"/>
        <v>-34.39</v>
      </c>
      <c r="E27" s="325">
        <f>(C27+C41)</f>
        <v>127959</v>
      </c>
      <c r="F27" s="325"/>
      <c r="G27" s="325"/>
      <c r="H27" s="325"/>
      <c r="I27" s="325"/>
    </row>
    <row r="28" s="320" customFormat="1" ht="22.5" customHeight="1" spans="1:9">
      <c r="A28" s="329" t="s">
        <v>32</v>
      </c>
      <c r="B28" s="194">
        <f>SUM(B29:B33)</f>
        <v>144593</v>
      </c>
      <c r="C28" s="194">
        <f>SUM(C29:C33)</f>
        <v>153173</v>
      </c>
      <c r="D28" s="330">
        <f t="shared" si="0"/>
        <v>5.93</v>
      </c>
      <c r="E28" s="325">
        <f>B27+B41</f>
        <v>143687</v>
      </c>
      <c r="F28" s="325"/>
      <c r="G28" s="325"/>
      <c r="H28" s="325"/>
      <c r="I28" s="325"/>
    </row>
    <row r="29" s="320" customFormat="1" ht="22.5" hidden="1" customHeight="1" spans="1:9">
      <c r="A29" s="334" t="s">
        <v>33</v>
      </c>
      <c r="B29" s="194">
        <f>'24一般公共预算收入执行'!C29</f>
        <v>44283</v>
      </c>
      <c r="C29" s="332">
        <v>50373</v>
      </c>
      <c r="D29" s="330">
        <f t="shared" si="0"/>
        <v>13.75</v>
      </c>
      <c r="E29" s="325"/>
      <c r="F29" s="325"/>
      <c r="G29" s="325"/>
      <c r="H29" s="325"/>
      <c r="I29" s="325"/>
    </row>
    <row r="30" s="320" customFormat="1" ht="22.5" hidden="1" customHeight="1" spans="1:9">
      <c r="A30" s="335" t="s">
        <v>34</v>
      </c>
      <c r="B30" s="194">
        <f>'24一般公共预算收入执行'!C30</f>
        <v>26919</v>
      </c>
      <c r="C30" s="194">
        <v>30461</v>
      </c>
      <c r="D30" s="330"/>
      <c r="E30" s="325"/>
      <c r="F30" s="325"/>
      <c r="G30" s="325"/>
      <c r="H30" s="325"/>
      <c r="I30" s="325"/>
    </row>
    <row r="31" s="320" customFormat="1" ht="22.5" hidden="1" customHeight="1" spans="1:9">
      <c r="A31" s="335" t="s">
        <v>35</v>
      </c>
      <c r="B31" s="194">
        <f>'24一般公共预算收入执行'!C31</f>
        <v>6891</v>
      </c>
      <c r="C31" s="332">
        <v>7339</v>
      </c>
      <c r="D31" s="330">
        <f t="shared" si="0"/>
        <v>6.5</v>
      </c>
      <c r="E31" s="325"/>
      <c r="F31" s="325"/>
      <c r="G31" s="325"/>
      <c r="H31" s="325"/>
      <c r="I31" s="325"/>
    </row>
    <row r="32" s="320" customFormat="1" ht="22.5" hidden="1" customHeight="1" spans="1:9">
      <c r="A32" s="335" t="s">
        <v>36</v>
      </c>
      <c r="B32" s="194">
        <f>'24一般公共预算收入执行'!C32</f>
        <v>66500</v>
      </c>
      <c r="C32" s="194">
        <v>65000</v>
      </c>
      <c r="D32" s="330">
        <f t="shared" si="0"/>
        <v>-2.26</v>
      </c>
      <c r="E32" s="325"/>
      <c r="F32" s="325"/>
      <c r="G32" s="325"/>
      <c r="H32" s="325"/>
      <c r="I32" s="325"/>
    </row>
    <row r="33" s="320" customFormat="1" ht="22.5" hidden="1" customHeight="1" spans="1:9">
      <c r="A33" s="335" t="s">
        <v>37</v>
      </c>
      <c r="B33" s="194">
        <f>'24一般公共预算收入执行'!C33</f>
        <v>0</v>
      </c>
      <c r="C33" s="194">
        <v>0</v>
      </c>
      <c r="D33" s="330"/>
      <c r="E33" s="325"/>
      <c r="F33" s="325"/>
      <c r="G33" s="325"/>
      <c r="H33" s="325"/>
      <c r="I33" s="325"/>
    </row>
    <row r="34" s="320" customFormat="1" ht="22.5" customHeight="1" spans="1:9">
      <c r="A34" s="329" t="s">
        <v>38</v>
      </c>
      <c r="B34" s="194">
        <f>SUM(B35:B40)</f>
        <v>22600</v>
      </c>
      <c r="C34" s="194">
        <f>SUM(C35:C40)</f>
        <v>24927</v>
      </c>
      <c r="D34" s="330">
        <f>+(C34-B34)/B34*100</f>
        <v>10.3</v>
      </c>
      <c r="E34" s="325">
        <f>(E27-E28)/E28</f>
        <v>-0.109460146011817</v>
      </c>
      <c r="F34" s="325"/>
      <c r="G34" s="325"/>
      <c r="H34" s="325"/>
      <c r="I34" s="325"/>
    </row>
    <row r="35" s="320" customFormat="1" ht="22.5" hidden="1" customHeight="1" spans="1:9">
      <c r="A35" s="334" t="s">
        <v>39</v>
      </c>
      <c r="B35" s="194">
        <f>'24一般公共预算收入执行'!C35</f>
        <v>11071</v>
      </c>
      <c r="C35" s="332">
        <v>12593</v>
      </c>
      <c r="D35" s="330">
        <f>+(C35-B35)/B35*100</f>
        <v>13.75</v>
      </c>
      <c r="E35" s="325"/>
      <c r="F35" s="325"/>
      <c r="G35" s="325"/>
      <c r="H35" s="325"/>
      <c r="I35" s="325"/>
    </row>
    <row r="36" s="320" customFormat="1" ht="22.5" hidden="1" customHeight="1" spans="1:9">
      <c r="A36" s="334" t="s">
        <v>40</v>
      </c>
      <c r="B36" s="194">
        <f>'24一般公共预算收入执行'!C36</f>
        <v>5384</v>
      </c>
      <c r="C36" s="194">
        <v>6092</v>
      </c>
      <c r="D36" s="330">
        <f>+(C36-B36)/B36*100</f>
        <v>13.15</v>
      </c>
      <c r="E36" s="325"/>
      <c r="F36" s="325"/>
      <c r="G36" s="325"/>
      <c r="H36" s="325"/>
      <c r="I36" s="325"/>
    </row>
    <row r="37" s="320" customFormat="1" ht="22.5" hidden="1" customHeight="1" spans="1:9">
      <c r="A37" s="334" t="s">
        <v>40</v>
      </c>
      <c r="B37" s="194">
        <f>'24一般公共预算收入执行'!C37</f>
        <v>1378</v>
      </c>
      <c r="C37" s="332">
        <v>1468</v>
      </c>
      <c r="D37" s="330">
        <f>+(C37-B37)/B37*100</f>
        <v>6.53</v>
      </c>
      <c r="E37" s="325"/>
      <c r="F37" s="325"/>
      <c r="G37" s="325"/>
      <c r="H37" s="325"/>
      <c r="I37" s="325"/>
    </row>
    <row r="38" s="320" customFormat="1" ht="22.5" hidden="1" customHeight="1" spans="1:9">
      <c r="A38" s="334" t="s">
        <v>41</v>
      </c>
      <c r="B38" s="194">
        <f>'24一般公共预算收入执行'!C38</f>
        <v>0</v>
      </c>
      <c r="C38" s="194">
        <v>0</v>
      </c>
      <c r="D38" s="330">
        <v>0</v>
      </c>
      <c r="E38" s="325"/>
      <c r="F38" s="325"/>
      <c r="G38" s="325"/>
      <c r="H38" s="325"/>
      <c r="I38" s="325"/>
    </row>
    <row r="39" s="320" customFormat="1" ht="22.5" hidden="1" customHeight="1" spans="1:9">
      <c r="A39" s="334" t="s">
        <v>42</v>
      </c>
      <c r="B39" s="194">
        <f>'24一般公共预算收入执行'!C39</f>
        <v>4722</v>
      </c>
      <c r="C39" s="332">
        <v>4724</v>
      </c>
      <c r="D39" s="330">
        <f>+(C39-B39)/B39*100</f>
        <v>0.04</v>
      </c>
      <c r="E39" s="325"/>
      <c r="F39" s="325"/>
      <c r="G39" s="325"/>
      <c r="H39" s="325"/>
      <c r="I39" s="325"/>
    </row>
    <row r="40" s="320" customFormat="1" ht="22.5" hidden="1" customHeight="1" spans="1:9">
      <c r="A40" s="334" t="s">
        <v>202</v>
      </c>
      <c r="B40" s="194">
        <f>'24一般公共预算收入执行'!C40</f>
        <v>45</v>
      </c>
      <c r="C40" s="332">
        <v>50</v>
      </c>
      <c r="D40" s="330"/>
      <c r="E40" s="325"/>
      <c r="F40" s="325"/>
      <c r="G40" s="325"/>
      <c r="H40" s="325"/>
      <c r="I40" s="325"/>
    </row>
    <row r="41" s="320" customFormat="1" ht="22.5" customHeight="1" spans="1:9">
      <c r="A41" s="329" t="s">
        <v>43</v>
      </c>
      <c r="B41" s="194">
        <f>SUM(B42:B54)</f>
        <v>82386</v>
      </c>
      <c r="C41" s="194">
        <f>SUM(C42:C54)</f>
        <v>87740</v>
      </c>
      <c r="D41" s="330">
        <f>+(C41-B41)/B41*100</f>
        <v>6.5</v>
      </c>
      <c r="E41" s="325"/>
      <c r="F41" s="325"/>
      <c r="G41" s="325"/>
      <c r="H41" s="325"/>
      <c r="I41" s="325"/>
    </row>
    <row r="42" s="320" customFormat="1" ht="22.5" hidden="1" customHeight="1" spans="1:9">
      <c r="A42" s="334" t="s">
        <v>44</v>
      </c>
      <c r="B42" s="194">
        <f>'24一般公共预算收入执行'!C42</f>
        <v>22839</v>
      </c>
      <c r="C42" s="332">
        <v>25630</v>
      </c>
      <c r="D42" s="330"/>
      <c r="E42" s="325"/>
      <c r="F42" s="325"/>
      <c r="G42" s="325"/>
      <c r="H42" s="325"/>
      <c r="I42" s="325"/>
    </row>
    <row r="43" s="320" customFormat="1" ht="22.5" hidden="1" customHeight="1" spans="1:9">
      <c r="A43" s="334" t="s">
        <v>45</v>
      </c>
      <c r="B43" s="194">
        <f>'24一般公共预算收入执行'!C43</f>
        <v>11256</v>
      </c>
      <c r="C43" s="332">
        <v>12680</v>
      </c>
      <c r="D43" s="330"/>
      <c r="E43" s="325"/>
      <c r="F43" s="325"/>
      <c r="G43" s="325"/>
      <c r="H43" s="325"/>
      <c r="I43" s="325"/>
    </row>
    <row r="44" s="320" customFormat="1" ht="22.5" hidden="1" customHeight="1" spans="1:9">
      <c r="A44" s="334" t="s">
        <v>46</v>
      </c>
      <c r="B44" s="194">
        <f>'24一般公共预算收入执行'!C44</f>
        <v>2170</v>
      </c>
      <c r="C44" s="332">
        <v>2311</v>
      </c>
      <c r="D44" s="330"/>
      <c r="E44" s="325"/>
      <c r="F44" s="325"/>
      <c r="G44" s="325"/>
      <c r="H44" s="325"/>
      <c r="I44" s="325"/>
    </row>
    <row r="45" s="320" customFormat="1" ht="22.5" hidden="1" customHeight="1" spans="1:9">
      <c r="A45" s="334" t="s">
        <v>47</v>
      </c>
      <c r="B45" s="194">
        <f>'24一般公共预算收入执行'!C45</f>
        <v>0</v>
      </c>
      <c r="C45" s="332"/>
      <c r="D45" s="330"/>
      <c r="E45" s="325"/>
      <c r="F45" s="325"/>
      <c r="G45" s="325"/>
      <c r="H45" s="325"/>
      <c r="I45" s="325"/>
    </row>
    <row r="46" s="320" customFormat="1" ht="22.5" hidden="1" customHeight="1" spans="1:9">
      <c r="A46" s="334" t="s">
        <v>13</v>
      </c>
      <c r="B46" s="194">
        <f>'24一般公共预算收入执行'!C46</f>
        <v>10509</v>
      </c>
      <c r="C46" s="332">
        <v>11192</v>
      </c>
      <c r="D46" s="330"/>
      <c r="E46" s="325"/>
      <c r="F46" s="325"/>
      <c r="G46" s="325"/>
      <c r="H46" s="325"/>
      <c r="I46" s="325"/>
    </row>
    <row r="47" s="320" customFormat="1" ht="22.5" hidden="1" customHeight="1" spans="1:9">
      <c r="A47" s="334" t="s">
        <v>14</v>
      </c>
      <c r="B47" s="194">
        <f>'24一般公共预算收入执行'!C47</f>
        <v>9699</v>
      </c>
      <c r="C47" s="332">
        <v>9700</v>
      </c>
      <c r="D47" s="330"/>
      <c r="E47" s="325"/>
      <c r="F47" s="325"/>
      <c r="G47" s="325"/>
      <c r="H47" s="325"/>
      <c r="I47" s="325"/>
    </row>
    <row r="48" s="320" customFormat="1" ht="22.5" hidden="1" customHeight="1" spans="1:9">
      <c r="A48" s="334" t="s">
        <v>15</v>
      </c>
      <c r="B48" s="194">
        <f>'24一般公共预算收入执行'!C48</f>
        <v>1792</v>
      </c>
      <c r="C48" s="332">
        <v>1908</v>
      </c>
      <c r="D48" s="330"/>
      <c r="E48" s="325"/>
      <c r="F48" s="325"/>
      <c r="G48" s="325"/>
      <c r="H48" s="325"/>
      <c r="I48" s="325"/>
    </row>
    <row r="49" s="320" customFormat="1" ht="22.5" hidden="1" customHeight="1" spans="1:9">
      <c r="A49" s="334" t="s">
        <v>48</v>
      </c>
      <c r="B49" s="194">
        <f>'24一般公共预算收入执行'!C49</f>
        <v>6669</v>
      </c>
      <c r="C49" s="332">
        <v>6672</v>
      </c>
      <c r="D49" s="330"/>
      <c r="E49" s="325"/>
      <c r="F49" s="325"/>
      <c r="G49" s="325"/>
      <c r="H49" s="325"/>
      <c r="I49" s="325"/>
    </row>
    <row r="50" s="320" customFormat="1" ht="22.5" hidden="1" customHeight="1" spans="1:9">
      <c r="A50" s="334" t="s">
        <v>17</v>
      </c>
      <c r="B50" s="194">
        <f>'24一般公共预算收入执行'!C50</f>
        <v>11811</v>
      </c>
      <c r="C50" s="332">
        <v>11818</v>
      </c>
      <c r="D50" s="330"/>
      <c r="E50" s="325"/>
      <c r="F50" s="325"/>
      <c r="G50" s="325"/>
      <c r="H50" s="325"/>
      <c r="I50" s="325"/>
    </row>
    <row r="51" s="320" customFormat="1" ht="22.5" hidden="1" customHeight="1" spans="1:9">
      <c r="A51" s="334" t="s">
        <v>18</v>
      </c>
      <c r="B51" s="194">
        <f>'24一般公共预算收入执行'!C51</f>
        <v>2547</v>
      </c>
      <c r="C51" s="332">
        <v>2713</v>
      </c>
      <c r="D51" s="330"/>
      <c r="E51" s="325"/>
      <c r="F51" s="325"/>
      <c r="G51" s="325"/>
      <c r="H51" s="325"/>
      <c r="I51" s="325"/>
    </row>
    <row r="52" s="320" customFormat="1" ht="22.5" hidden="1" customHeight="1" spans="1:9">
      <c r="A52" s="334" t="s">
        <v>19</v>
      </c>
      <c r="B52" s="194">
        <f>'24一般公共预算收入执行'!C52</f>
        <v>0</v>
      </c>
      <c r="C52" s="332">
        <v>0</v>
      </c>
      <c r="D52" s="330"/>
      <c r="E52" s="325"/>
      <c r="F52" s="325"/>
      <c r="G52" s="325"/>
      <c r="H52" s="325"/>
      <c r="I52" s="325"/>
    </row>
    <row r="53" s="320" customFormat="1" ht="22.5" hidden="1" customHeight="1" spans="1:9">
      <c r="A53" s="334" t="s">
        <v>20</v>
      </c>
      <c r="B53" s="194">
        <f>'24一般公共预算收入执行'!C53</f>
        <v>2985</v>
      </c>
      <c r="C53" s="332">
        <v>3000</v>
      </c>
      <c r="D53" s="330"/>
      <c r="E53" s="325"/>
      <c r="F53" s="325"/>
      <c r="G53" s="325"/>
      <c r="H53" s="325"/>
      <c r="I53" s="325"/>
    </row>
    <row r="54" s="320" customFormat="1" ht="22.5" hidden="1" customHeight="1" spans="1:9">
      <c r="A54" s="334" t="s">
        <v>21</v>
      </c>
      <c r="B54" s="194">
        <f>'24一般公共预算收入执行'!C54</f>
        <v>109</v>
      </c>
      <c r="C54" s="332">
        <v>116</v>
      </c>
      <c r="D54" s="330"/>
      <c r="E54" s="325"/>
      <c r="F54" s="325"/>
      <c r="G54" s="325"/>
      <c r="H54" s="325"/>
      <c r="I54" s="325"/>
    </row>
    <row r="55" s="320" customFormat="1" ht="22.5" hidden="1" customHeight="1" spans="1:9">
      <c r="A55" s="329"/>
      <c r="B55" s="194"/>
      <c r="C55" s="332"/>
      <c r="D55" s="330"/>
      <c r="E55" s="325"/>
      <c r="F55" s="325"/>
      <c r="G55" s="325"/>
      <c r="H55" s="325"/>
      <c r="I55" s="325"/>
    </row>
    <row r="56" s="320" customFormat="1" ht="22.5" hidden="1" customHeight="1" spans="1:9">
      <c r="A56" s="329"/>
      <c r="B56" s="194"/>
      <c r="C56" s="332"/>
      <c r="D56" s="330"/>
      <c r="E56" s="325"/>
      <c r="F56" s="325"/>
      <c r="G56" s="325"/>
      <c r="H56" s="325"/>
      <c r="I56" s="325"/>
    </row>
    <row r="57" s="320" customFormat="1" ht="22.5" hidden="1" customHeight="1" spans="1:9">
      <c r="A57" s="329"/>
      <c r="B57" s="194"/>
      <c r="C57" s="332"/>
      <c r="D57" s="330"/>
      <c r="E57" s="325"/>
      <c r="F57" s="325"/>
      <c r="G57" s="325"/>
      <c r="H57" s="325"/>
      <c r="I57" s="325"/>
    </row>
    <row r="58" s="320" customFormat="1" ht="22.5" customHeight="1" spans="1:9">
      <c r="A58" s="336" t="s">
        <v>49</v>
      </c>
      <c r="B58" s="337">
        <f>+B27+B28+B34+B41</f>
        <v>310880</v>
      </c>
      <c r="C58" s="337">
        <f>+C27+C28+C34+C41</f>
        <v>306059</v>
      </c>
      <c r="D58" s="338">
        <f>+(C58-B58)/B58*100</f>
        <v>-1.55</v>
      </c>
      <c r="E58" s="325"/>
      <c r="F58" s="325"/>
      <c r="G58" s="325"/>
      <c r="H58" s="325"/>
      <c r="I58" s="325"/>
    </row>
    <row r="59" s="320" customFormat="1" ht="16.5" hidden="1" customHeight="1" spans="1:9">
      <c r="A59" s="339" t="s">
        <v>203</v>
      </c>
      <c r="B59" s="340">
        <v>153400</v>
      </c>
      <c r="C59" s="340">
        <v>188600</v>
      </c>
      <c r="D59" s="341">
        <f>+(C59-B59)/B59*100</f>
        <v>22.9465</v>
      </c>
      <c r="E59" s="325"/>
      <c r="F59" s="325"/>
      <c r="G59" s="325"/>
      <c r="H59" s="325"/>
      <c r="I59" s="325"/>
    </row>
    <row r="60" s="320" customFormat="1" ht="13.5" hidden="1" spans="1:9">
      <c r="A60" s="342" t="s">
        <v>204</v>
      </c>
      <c r="B60" s="337">
        <v>27300</v>
      </c>
      <c r="C60" s="337">
        <v>3000</v>
      </c>
      <c r="D60" s="343">
        <f>+(C60-B60)/B60*100</f>
        <v>-89.011</v>
      </c>
      <c r="E60" s="325"/>
      <c r="F60" s="325"/>
      <c r="G60" s="325"/>
      <c r="H60" s="325"/>
      <c r="I60" s="325"/>
    </row>
    <row r="61" s="320" customFormat="1" ht="23.25" hidden="1" customHeight="1" spans="1:9">
      <c r="A61" s="344"/>
      <c r="B61" s="344"/>
      <c r="C61" s="344"/>
      <c r="D61" s="344"/>
      <c r="E61" s="325"/>
      <c r="F61" s="325"/>
      <c r="G61" s="325"/>
      <c r="H61" s="325"/>
      <c r="I61" s="325"/>
    </row>
    <row r="62" s="320" customFormat="1" ht="12.75" hidden="1" spans="1:9">
      <c r="A62" s="325"/>
      <c r="B62" s="326">
        <f>C59-3900</f>
        <v>184700</v>
      </c>
      <c r="C62" s="345">
        <f>(C59-3900)/C58</f>
        <v>0.6035</v>
      </c>
      <c r="D62" s="325"/>
      <c r="E62" s="325"/>
      <c r="F62" s="325"/>
      <c r="G62" s="325"/>
      <c r="H62" s="325"/>
      <c r="I62" s="325"/>
    </row>
    <row r="63" s="320" customFormat="1" ht="12.75" hidden="1" spans="1:9">
      <c r="A63" s="325"/>
      <c r="B63" s="326"/>
      <c r="C63" s="326"/>
      <c r="D63" s="325"/>
      <c r="E63" s="325"/>
      <c r="F63" s="325"/>
      <c r="G63" s="325"/>
      <c r="H63" s="325"/>
      <c r="I63" s="325"/>
    </row>
    <row r="64" s="320" customFormat="1" ht="12.75" hidden="1" spans="1:9">
      <c r="A64" s="325"/>
      <c r="B64" s="326"/>
      <c r="C64" s="326"/>
      <c r="D64" s="325"/>
      <c r="E64" s="325"/>
      <c r="F64" s="325"/>
      <c r="G64" s="325"/>
      <c r="H64" s="325"/>
      <c r="I64" s="325"/>
    </row>
    <row r="65" s="320" customFormat="1" ht="12.75" hidden="1" spans="1:9">
      <c r="A65" s="325"/>
      <c r="B65" s="326"/>
      <c r="C65" s="326"/>
      <c r="D65" s="325"/>
      <c r="E65" s="325"/>
      <c r="F65" s="325"/>
      <c r="G65" s="325"/>
      <c r="H65" s="325"/>
      <c r="I65" s="325"/>
    </row>
    <row r="66" s="320" customFormat="1" ht="12.75" hidden="1" spans="1:9">
      <c r="A66" s="325"/>
      <c r="B66" s="326"/>
      <c r="C66" s="326"/>
      <c r="D66" s="325"/>
      <c r="E66" s="325"/>
      <c r="F66" s="325"/>
      <c r="G66" s="325"/>
      <c r="H66" s="325"/>
      <c r="I66" s="325"/>
    </row>
    <row r="67" s="320" customFormat="1" ht="12.75" hidden="1" spans="1:9">
      <c r="A67" s="325"/>
      <c r="B67" s="326"/>
      <c r="C67" s="326"/>
      <c r="D67" s="325"/>
      <c r="E67" s="325"/>
      <c r="F67" s="325"/>
      <c r="G67" s="325"/>
      <c r="H67" s="325"/>
      <c r="I67" s="325"/>
    </row>
    <row r="68" s="320" customFormat="1" ht="12.75" hidden="1" spans="1:9">
      <c r="A68" s="325"/>
      <c r="B68" s="326"/>
      <c r="C68" s="326"/>
      <c r="D68" s="325"/>
      <c r="E68" s="325"/>
      <c r="F68" s="325"/>
      <c r="G68" s="325"/>
      <c r="H68" s="325"/>
      <c r="I68" s="325"/>
    </row>
    <row r="69" s="320" customFormat="1" ht="12.75" hidden="1" spans="1:9">
      <c r="A69" s="325"/>
      <c r="B69" s="326"/>
      <c r="C69" s="326"/>
      <c r="D69" s="325"/>
      <c r="E69" s="325"/>
      <c r="F69" s="325"/>
      <c r="G69" s="325"/>
      <c r="H69" s="325"/>
      <c r="I69" s="325"/>
    </row>
    <row r="70" s="320" customFormat="1" ht="12.75" hidden="1" spans="1:9">
      <c r="A70" s="325"/>
      <c r="B70" s="326"/>
      <c r="C70" s="326"/>
      <c r="D70" s="325"/>
      <c r="E70" s="325"/>
      <c r="F70" s="325"/>
      <c r="G70" s="325"/>
      <c r="H70" s="325"/>
      <c r="I70" s="325"/>
    </row>
    <row r="71" s="320" customFormat="1" ht="12.75" hidden="1" spans="1:9">
      <c r="A71" s="325"/>
      <c r="B71" s="326"/>
      <c r="C71" s="326"/>
      <c r="D71" s="325"/>
      <c r="E71" s="325"/>
      <c r="F71" s="325"/>
      <c r="G71" s="325"/>
      <c r="H71" s="325"/>
      <c r="I71" s="325"/>
    </row>
    <row r="72" s="320" customFormat="1" ht="12.75" hidden="1" spans="1:9">
      <c r="A72" s="325"/>
      <c r="B72" s="326"/>
      <c r="C72" s="326"/>
      <c r="D72" s="325"/>
      <c r="E72" s="325"/>
      <c r="F72" s="325"/>
      <c r="G72" s="325"/>
      <c r="H72" s="325"/>
      <c r="I72" s="325"/>
    </row>
    <row r="73" s="320" customFormat="1" ht="12.75" hidden="1" spans="1:9">
      <c r="A73" s="325"/>
      <c r="B73" s="326"/>
      <c r="C73" s="326"/>
      <c r="D73" s="325"/>
      <c r="E73" s="325"/>
      <c r="F73" s="325"/>
      <c r="G73" s="325"/>
      <c r="H73" s="325"/>
      <c r="I73" s="325"/>
    </row>
    <row r="74" s="320" customFormat="1" ht="12.75" hidden="1" spans="1:9">
      <c r="A74" s="325"/>
      <c r="B74" s="326"/>
      <c r="C74" s="326"/>
      <c r="D74" s="325"/>
      <c r="E74" s="325"/>
      <c r="F74" s="325"/>
      <c r="G74" s="325"/>
      <c r="H74" s="325"/>
      <c r="I74" s="325"/>
    </row>
    <row r="75" s="320" customFormat="1" ht="12.75" hidden="1" spans="1:9">
      <c r="A75" s="325"/>
      <c r="B75" s="326"/>
      <c r="C75" s="326"/>
      <c r="D75" s="325"/>
      <c r="E75" s="325"/>
      <c r="F75" s="325"/>
      <c r="G75" s="325"/>
      <c r="H75" s="325"/>
      <c r="I75" s="325"/>
    </row>
    <row r="76" s="320" customFormat="1" ht="12.75" hidden="1" spans="1:9">
      <c r="A76" s="325"/>
      <c r="B76" s="326"/>
      <c r="C76" s="326"/>
      <c r="D76" s="325"/>
      <c r="E76" s="325"/>
      <c r="F76" s="325"/>
      <c r="G76" s="325"/>
      <c r="H76" s="325"/>
      <c r="I76" s="325"/>
    </row>
    <row r="77" s="320" customFormat="1" ht="12.75" spans="1:9">
      <c r="A77" s="325"/>
      <c r="B77" s="326"/>
      <c r="C77" s="326"/>
      <c r="D77" s="325"/>
      <c r="E77" s="325"/>
      <c r="F77" s="325"/>
      <c r="G77" s="325"/>
      <c r="H77" s="325"/>
      <c r="I77" s="325"/>
    </row>
    <row r="78" s="320" customFormat="1" ht="12.75" spans="1:9">
      <c r="A78" s="325"/>
      <c r="B78" s="326"/>
      <c r="C78" s="326"/>
      <c r="D78" s="325"/>
      <c r="E78" s="325"/>
      <c r="F78" s="325"/>
      <c r="G78" s="325"/>
      <c r="H78" s="325"/>
      <c r="I78" s="325"/>
    </row>
    <row r="79" s="320" customFormat="1" ht="12.75" spans="1:9">
      <c r="A79" s="325"/>
      <c r="B79" s="326"/>
      <c r="C79" s="326"/>
      <c r="D79" s="325"/>
      <c r="E79" s="325"/>
      <c r="F79" s="325"/>
      <c r="G79" s="325"/>
      <c r="H79" s="325"/>
      <c r="I79" s="325"/>
    </row>
    <row r="80" s="320" customFormat="1" ht="12.75" spans="1:9">
      <c r="A80" s="325"/>
      <c r="B80" s="326"/>
      <c r="C80" s="326"/>
      <c r="D80" s="325"/>
      <c r="E80" s="325"/>
      <c r="F80" s="325"/>
      <c r="G80" s="325"/>
      <c r="H80" s="325"/>
      <c r="I80" s="325"/>
    </row>
    <row r="81" s="320" customFormat="1" ht="12.75" spans="1:9">
      <c r="A81" s="325"/>
      <c r="B81" s="326"/>
      <c r="C81" s="326"/>
      <c r="D81" s="325"/>
      <c r="E81" s="325"/>
      <c r="F81" s="325"/>
      <c r="G81" s="325"/>
      <c r="H81" s="325"/>
      <c r="I81" s="325"/>
    </row>
    <row r="82" s="320" customFormat="1" ht="12.75" spans="1:9">
      <c r="A82" s="325"/>
      <c r="B82" s="326"/>
      <c r="C82" s="326"/>
      <c r="D82" s="325"/>
      <c r="E82" s="325"/>
      <c r="F82" s="325"/>
      <c r="G82" s="325"/>
      <c r="H82" s="325"/>
      <c r="I82" s="325"/>
    </row>
    <row r="83" s="320" customFormat="1" ht="12.75" spans="1:9">
      <c r="A83" s="325"/>
      <c r="B83" s="326"/>
      <c r="C83" s="326"/>
      <c r="D83" s="325"/>
      <c r="E83" s="325"/>
      <c r="F83" s="325"/>
      <c r="G83" s="325"/>
      <c r="H83" s="325"/>
      <c r="I83" s="325"/>
    </row>
    <row r="84" s="320" customFormat="1" ht="12.75" spans="1:9">
      <c r="A84" s="325"/>
      <c r="B84" s="326"/>
      <c r="C84" s="326"/>
      <c r="D84" s="325"/>
      <c r="E84" s="325"/>
      <c r="F84" s="325"/>
      <c r="G84" s="325"/>
      <c r="H84" s="325"/>
      <c r="I84" s="325"/>
    </row>
    <row r="85" s="320" customFormat="1" ht="12.75" spans="1:9">
      <c r="A85" s="325"/>
      <c r="B85" s="326"/>
      <c r="C85" s="326"/>
      <c r="D85" s="325"/>
      <c r="E85" s="325"/>
      <c r="F85" s="325"/>
      <c r="G85" s="325"/>
      <c r="H85" s="325"/>
      <c r="I85" s="325"/>
    </row>
    <row r="86" s="320" customFormat="1" ht="12.75" spans="1:9">
      <c r="A86" s="325"/>
      <c r="B86" s="326"/>
      <c r="C86" s="326"/>
      <c r="D86" s="325"/>
      <c r="E86" s="325"/>
      <c r="F86" s="325"/>
      <c r="G86" s="325"/>
      <c r="H86" s="325"/>
      <c r="I86" s="325"/>
    </row>
    <row r="87" s="320" customFormat="1" ht="12.75" spans="1:9">
      <c r="A87" s="325"/>
      <c r="B87" s="326"/>
      <c r="C87" s="326"/>
      <c r="D87" s="325"/>
      <c r="E87" s="325"/>
      <c r="F87" s="325"/>
      <c r="G87" s="325"/>
      <c r="H87" s="325"/>
      <c r="I87" s="325"/>
    </row>
    <row r="88" s="320" customFormat="1" ht="12.75" spans="1:9">
      <c r="A88" s="325"/>
      <c r="B88" s="326"/>
      <c r="C88" s="326"/>
      <c r="D88" s="325"/>
      <c r="E88" s="325"/>
      <c r="F88" s="325"/>
      <c r="G88" s="325"/>
      <c r="H88" s="325"/>
      <c r="I88" s="325"/>
    </row>
    <row r="89" s="320" customFormat="1" ht="12.75" spans="1:9">
      <c r="A89" s="325"/>
      <c r="B89" s="326"/>
      <c r="C89" s="326"/>
      <c r="D89" s="325"/>
      <c r="E89" s="325"/>
      <c r="F89" s="325"/>
      <c r="G89" s="325"/>
      <c r="H89" s="325"/>
      <c r="I89" s="325"/>
    </row>
    <row r="90" s="320" customFormat="1" ht="12.75" spans="1:9">
      <c r="A90" s="325"/>
      <c r="B90" s="326"/>
      <c r="C90" s="326"/>
      <c r="D90" s="325"/>
      <c r="E90" s="325"/>
      <c r="F90" s="325"/>
      <c r="G90" s="325"/>
      <c r="H90" s="325"/>
      <c r="I90" s="325"/>
    </row>
    <row r="91" s="320" customFormat="1" ht="12.75" spans="1:9">
      <c r="A91" s="325"/>
      <c r="B91" s="326"/>
      <c r="C91" s="326"/>
      <c r="D91" s="325"/>
      <c r="E91" s="325"/>
      <c r="F91" s="325"/>
      <c r="G91" s="325"/>
      <c r="H91" s="325"/>
      <c r="I91" s="325"/>
    </row>
    <row r="92" s="320" customFormat="1" ht="12.75" spans="1:9">
      <c r="A92" s="325"/>
      <c r="B92" s="326"/>
      <c r="C92" s="326"/>
      <c r="D92" s="325"/>
      <c r="E92" s="325"/>
      <c r="F92" s="325"/>
      <c r="G92" s="325"/>
      <c r="H92" s="325"/>
      <c r="I92" s="325"/>
    </row>
    <row r="93" s="320" customFormat="1" ht="12.75" spans="1:9">
      <c r="A93" s="325"/>
      <c r="B93" s="326"/>
      <c r="C93" s="326"/>
      <c r="D93" s="325"/>
      <c r="E93" s="325"/>
      <c r="F93" s="325"/>
      <c r="G93" s="325"/>
      <c r="H93" s="325"/>
      <c r="I93" s="325"/>
    </row>
    <row r="94" s="320" customFormat="1" ht="12.75" spans="1:9">
      <c r="A94" s="325"/>
      <c r="B94" s="326"/>
      <c r="C94" s="326"/>
      <c r="D94" s="325"/>
      <c r="E94" s="325"/>
      <c r="F94" s="325"/>
      <c r="G94" s="325"/>
      <c r="H94" s="325"/>
      <c r="I94" s="325"/>
    </row>
    <row r="95" s="320" customFormat="1" ht="12.75" spans="1:9">
      <c r="A95" s="325"/>
      <c r="B95" s="326"/>
      <c r="C95" s="326"/>
      <c r="D95" s="325"/>
      <c r="E95" s="325"/>
      <c r="F95" s="325"/>
      <c r="G95" s="325"/>
      <c r="H95" s="325"/>
      <c r="I95" s="325"/>
    </row>
    <row r="96" s="320" customFormat="1" ht="12.75" spans="1:9">
      <c r="A96" s="325"/>
      <c r="B96" s="326"/>
      <c r="C96" s="326"/>
      <c r="D96" s="325"/>
      <c r="E96" s="325"/>
      <c r="F96" s="325"/>
      <c r="G96" s="325"/>
      <c r="H96" s="325"/>
      <c r="I96" s="325"/>
    </row>
    <row r="97" s="320" customFormat="1" ht="12.75" spans="1:9">
      <c r="A97" s="325"/>
      <c r="B97" s="326"/>
      <c r="C97" s="326"/>
      <c r="D97" s="325"/>
      <c r="E97" s="325"/>
      <c r="F97" s="325"/>
      <c r="G97" s="325"/>
      <c r="H97" s="325"/>
      <c r="I97" s="325"/>
    </row>
    <row r="98" s="320" customFormat="1" ht="12.75" spans="1:9">
      <c r="A98" s="325"/>
      <c r="B98" s="326"/>
      <c r="C98" s="326"/>
      <c r="D98" s="325"/>
      <c r="E98" s="325"/>
      <c r="F98" s="325"/>
      <c r="G98" s="325"/>
      <c r="H98" s="325"/>
      <c r="I98" s="325"/>
    </row>
    <row r="99" s="320" customFormat="1" ht="12.75" spans="1:9">
      <c r="A99" s="325"/>
      <c r="B99" s="326"/>
      <c r="C99" s="326"/>
      <c r="D99" s="325"/>
      <c r="E99" s="325"/>
      <c r="F99" s="325"/>
      <c r="G99" s="325"/>
      <c r="H99" s="325"/>
      <c r="I99" s="325"/>
    </row>
    <row r="100" s="320" customFormat="1" ht="12.75" spans="1:9">
      <c r="A100" s="325"/>
      <c r="B100" s="326"/>
      <c r="C100" s="326"/>
      <c r="D100" s="325"/>
      <c r="E100" s="325"/>
      <c r="F100" s="325"/>
      <c r="G100" s="325"/>
      <c r="H100" s="325"/>
      <c r="I100" s="325"/>
    </row>
    <row r="101" s="320" customFormat="1" ht="12.75" spans="1:9">
      <c r="A101" s="325"/>
      <c r="B101" s="326"/>
      <c r="C101" s="326"/>
      <c r="D101" s="325"/>
      <c r="E101" s="325"/>
      <c r="F101" s="325"/>
      <c r="G101" s="325"/>
      <c r="H101" s="325"/>
      <c r="I101" s="325"/>
    </row>
    <row r="102" s="320" customFormat="1" ht="12.75" spans="1:9">
      <c r="A102" s="325"/>
      <c r="B102" s="326"/>
      <c r="C102" s="326"/>
      <c r="D102" s="325"/>
      <c r="E102" s="325"/>
      <c r="F102" s="325"/>
      <c r="G102" s="325"/>
      <c r="H102" s="325"/>
      <c r="I102" s="325"/>
    </row>
  </sheetData>
  <mergeCells count="2">
    <mergeCell ref="A1:D1"/>
    <mergeCell ref="A61:D61"/>
  </mergeCells>
  <printOptions horizontalCentered="1"/>
  <pageMargins left="0.786805555555556" right="0.786805555555556" top="0.786805555555556" bottom="0.786805555555556" header="0.196527777777778" footer="0.314583333333333"/>
  <pageSetup paperSize="9" firstPageNumber="6" orientation="portrait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24一般公共预算收入执行</vt:lpstr>
      <vt:lpstr>24一般公共预算支出执行</vt:lpstr>
      <vt:lpstr>24一般公共预算平衡</vt:lpstr>
      <vt:lpstr>24基金收入执行</vt:lpstr>
      <vt:lpstr>24基金支出执行</vt:lpstr>
      <vt:lpstr>24国资收入执行</vt:lpstr>
      <vt:lpstr>24国资支出执行 </vt:lpstr>
      <vt:lpstr>24社保基金执行</vt:lpstr>
      <vt:lpstr>25一般公共预算收入预算</vt:lpstr>
      <vt:lpstr>25一般公共预算支出执行</vt:lpstr>
      <vt:lpstr>25一般公共预算支出执行 (本级)</vt:lpstr>
      <vt:lpstr>25一般公共预算平衡</vt:lpstr>
      <vt:lpstr>25一般支预明细 </vt:lpstr>
      <vt:lpstr>25一般支预明细  (2)</vt:lpstr>
      <vt:lpstr>25一般公共预算基本支出</vt:lpstr>
      <vt:lpstr>25一般公共预算转移支付</vt:lpstr>
      <vt:lpstr>25基金收入预算</vt:lpstr>
      <vt:lpstr>25基金支出预算</vt:lpstr>
      <vt:lpstr>25基金支出预算 (本级)</vt:lpstr>
      <vt:lpstr>25基支预-明细</vt:lpstr>
      <vt:lpstr>25基金转移支付</vt:lpstr>
      <vt:lpstr>25国资收入预算 </vt:lpstr>
      <vt:lpstr>25国资支出预算</vt:lpstr>
      <vt:lpstr>25国资支出预算 (本级)</vt:lpstr>
      <vt:lpstr>25国资转移支付</vt:lpstr>
      <vt:lpstr>25一般债务</vt:lpstr>
      <vt:lpstr>25专项债务</vt:lpstr>
      <vt:lpstr>25三公</vt:lpstr>
      <vt:lpstr>25部门预算简表 </vt:lpstr>
      <vt:lpstr>25重点项目</vt:lpstr>
      <vt:lpstr>2023-2024一般公共预算支出明细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午夜的挪威</cp:lastModifiedBy>
  <dcterms:created xsi:type="dcterms:W3CDTF">2017-12-15T15:46:00Z</dcterms:created>
  <cp:lastPrinted>2022-12-17T21:01:00Z</cp:lastPrinted>
  <dcterms:modified xsi:type="dcterms:W3CDTF">2025-02-18T02:35:58Z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09121A8753F8417181DAA3DDE7C741DF_13</vt:lpwstr>
  </property>
  <property fmtid="{D5CDD505-2E9C-101B-9397-08002B2CF9AE}" pid="4" name="KSOReadingLayout">
    <vt:bool>true</vt:bool>
  </property>
</Properties>
</file>